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12390" windowHeight="8670" firstSheet="1" activeTab="3"/>
  </bookViews>
  <sheets>
    <sheet name="2019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Titles" localSheetId="8">'8'!$11:$11</definedName>
  </definedNames>
  <calcPr fullCalcOnLoad="1"/>
</workbook>
</file>

<file path=xl/sharedStrings.xml><?xml version="1.0" encoding="utf-8"?>
<sst xmlns="http://schemas.openxmlformats.org/spreadsheetml/2006/main" count="4247" uniqueCount="540">
  <si>
    <t>Сумма</t>
  </si>
  <si>
    <t>ОБЩЕГОСУДАРСТВЕННЫЕ ВОПРОСЫ</t>
  </si>
  <si>
    <t>ВСЕГО РАСХОДОВ</t>
  </si>
  <si>
    <t>НАЦИОНАЛЬНАЯ ОБОРОНА</t>
  </si>
  <si>
    <t>Коммунальное хозяйство</t>
  </si>
  <si>
    <t>Код бюджетной классификации Российской Федерации</t>
  </si>
  <si>
    <t>1 00 00000 00 0000 000</t>
  </si>
  <si>
    <t>1 05 00000 00 0000 000</t>
  </si>
  <si>
    <t>1 06 00000 00 0000 000</t>
  </si>
  <si>
    <t>Земельный налог</t>
  </si>
  <si>
    <t xml:space="preserve">Наименование 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</si>
  <si>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</si>
  <si>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</si>
  <si>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</si>
  <si>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</si>
  <si>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БЕЗВОЗМЕЗДНЫЕ ПОСТУПЛЕНИЯ</t>
  </si>
  <si>
    <t>2 00 00000 00 0000 000</t>
  </si>
  <si>
    <t>Дотации бюджетам субъектов Российской Федерации и муниципальных образований</t>
  </si>
  <si>
    <t>главного администратора доходов</t>
  </si>
  <si>
    <t>Глава</t>
  </si>
  <si>
    <t>Раздел</t>
  </si>
  <si>
    <t xml:space="preserve">Единый сельскохозяйственный налог </t>
  </si>
  <si>
    <t xml:space="preserve">1 05 03000 01 0000 110 </t>
  </si>
  <si>
    <t xml:space="preserve">1 06 01030 10 0000 110 </t>
  </si>
  <si>
    <t>ИТОГО ДОХОДОВ</t>
  </si>
  <si>
    <t>СОЦИАЛЬНАЯ ПОЛИТИКА</t>
  </si>
  <si>
    <t>НАЦИОНАЛЬНАЯ ЭКОНОМИКА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</si>
  <si>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</si>
  <si>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</si>
  <si>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</si>
  <si>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субсидии бюджетам поселений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</si>
  <si>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</si>
  <si>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Пенсионное обеспечение</t>
  </si>
  <si>
    <t>Физическая культура</t>
  </si>
  <si>
    <t>ЖИЛИЩНО-КОММУНАЛЬНОЕ ХОЗЯЙСТВО</t>
  </si>
  <si>
    <t>Целевая статья</t>
  </si>
  <si>
    <t>1101</t>
  </si>
  <si>
    <t>доходов местного бюджета</t>
  </si>
  <si>
    <t>111 05025 10 0000 120</t>
  </si>
  <si>
    <t>111 05035  10 0000 120</t>
  </si>
  <si>
    <t>117 01050 10 0000 180</t>
  </si>
  <si>
    <t>117 05050 10 0000 180</t>
  </si>
  <si>
    <t>Код БК</t>
  </si>
  <si>
    <t xml:space="preserve">1 06 06000 00 0000 110 </t>
  </si>
  <si>
    <t>Земельный налог, взимаемый по ставкам, установленным в соответствии п/п 1 п1 ст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</si>
  <si>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</si>
  <si>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108 00000 00 0000 000</t>
  </si>
  <si>
    <t>108 04020 01 1000 110</t>
  </si>
  <si>
    <t>Другие вопросы в области национальной экономики</t>
  </si>
  <si>
    <t>108 04020 01 4000 110</t>
  </si>
  <si>
    <t>РАСПРЕДЕЛЕНИЕ БЮДЖЕТНЫХ АССИГНОВАНИЙ ПО РАЗДЕЛАМ,ПОДРАЗДЕЛАМ,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</si>
  <si>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</si>
  <si>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 xml:space="preserve"> 1 01 02000 01 0000 110</t>
  </si>
  <si>
    <t xml:space="preserve"> 1 01 02010 01 0000 110</t>
  </si>
  <si>
    <t>НАЛОГИ НА ТОВАРЫ(РАБОТЫ,УСЛУГИ),РЕАЛИЗУЕМЫЕ НА ТЕРРИТОРИИ РОССИЙСКОЙ ФЕДЕРАЦИИ</t>
  </si>
  <si>
    <t>1 03 00000 00 0000 000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</si>
  <si>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</si>
  <si>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</si>
  <si>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</si>
  <si>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(иржекторных)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</si>
  <si>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</si>
  <si>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</si>
  <si>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Дорожное хозяйство</t>
  </si>
  <si>
    <t xml:space="preserve">Наименование  главного администратора доходов  бюджета </t>
  </si>
  <si>
    <t>113 02995  10 0000 130</t>
  </si>
  <si>
    <t>244</t>
  </si>
  <si>
    <t>9910240110</t>
  </si>
  <si>
    <t>9910140110</t>
  </si>
  <si>
    <t>9910349120</t>
  </si>
  <si>
    <t>9920373110</t>
  </si>
  <si>
    <t>9930149999</t>
  </si>
  <si>
    <t>9930249999</t>
  </si>
  <si>
    <t>9930349999</t>
  </si>
  <si>
    <t>9930449999</t>
  </si>
  <si>
    <t>9930849999</t>
  </si>
  <si>
    <t>120</t>
  </si>
  <si>
    <t>9910300000</t>
  </si>
  <si>
    <t>Резервные средства</t>
  </si>
  <si>
    <t>870</t>
  </si>
  <si>
    <t>9920100000</t>
  </si>
  <si>
    <t>9920173150</t>
  </si>
  <si>
    <t>9920200000</t>
  </si>
  <si>
    <t>9920251180</t>
  </si>
  <si>
    <t>Общеэкономические вопросы</t>
  </si>
  <si>
    <t>МЕЖБЮДЖЕТНЫЕ ТРАНСФЕРТЫ</t>
  </si>
  <si>
    <t>9920441040</t>
  </si>
  <si>
    <t>540</t>
  </si>
  <si>
    <t>Иные межбюджетные трансферты</t>
  </si>
  <si>
    <t>КУЛЬТУРА</t>
  </si>
  <si>
    <t>01</t>
  </si>
  <si>
    <t>02</t>
  </si>
  <si>
    <t>04</t>
  </si>
  <si>
    <t>13</t>
  </si>
  <si>
    <t>12</t>
  </si>
  <si>
    <t>05</t>
  </si>
  <si>
    <t>03</t>
  </si>
  <si>
    <t>08</t>
  </si>
  <si>
    <t>10</t>
  </si>
  <si>
    <t>14</t>
  </si>
  <si>
    <t>09</t>
  </si>
  <si>
    <t>11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</si>
  <si>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</si>
  <si>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</si>
  <si>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РАСПРЕДЕЛЕНИЕ БЮДЖЕТНЫХ АССИГНОВАНИЙ ПО РАЗДЕЛАМ, ПОДРАЗДЕЛАМ, 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</si>
  <si>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установленных, дифференцированных нормативов отчислений в местные бюджеты</t>
  </si>
  <si>
    <t>(тыс.рублей)</t>
  </si>
  <si>
    <t>Объем заимствований, всего</t>
  </si>
  <si>
    <t>в том числе:</t>
  </si>
  <si>
    <t>Наименование</t>
  </si>
  <si>
    <t>Код</t>
  </si>
  <si>
    <t>Источники внутреннего финансирования дефицита бюджета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</si>
  <si>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</si>
  <si>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</si>
  <si>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</si>
  <si>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</si>
  <si>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000 01 05 00 00 00 0000 600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</si>
  <si>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</si>
  <si>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</si>
  <si>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</si>
  <si>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дотации бюджетам сельских поселений</t>
  </si>
  <si>
    <t xml:space="preserve">Дотации бюджетам  сельских поселений на поддержку мер по обеспечению сбалансированности бюджетов </t>
  </si>
  <si>
    <t>Дотации  бюджетам сельских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</si>
  <si>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Росссийской Федерации</t>
  </si>
  <si>
    <t>Дотации бюджетам сельских поселений на выравнивание бюджетной обеспеченности</t>
  </si>
  <si>
    <t>ЦЕЛЕВЫМ СТАТЬЯМ И ВИДАМ РАСХОДОВ КЛАССИФИКАЦИИ РАСХОДОВ БЮДЖЕТОВ</t>
  </si>
  <si>
    <t>Приложение № 2</t>
  </si>
  <si>
    <t>Приложение № 1</t>
  </si>
  <si>
    <t>046</t>
  </si>
  <si>
    <t>Приложение № 3</t>
  </si>
  <si>
    <t>Администрация муниципального образования "Баяндай"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</si>
  <si>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</si>
  <si>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</si>
  <si>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</si>
  <si>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</si>
  <si>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</si>
  <si>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</si>
  <si>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14</t>
  </si>
  <si>
    <t>Приложение № 13</t>
  </si>
  <si>
    <t>Приложение № 12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</si>
  <si>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</si>
  <si>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</si>
  <si>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1 11 05025 10 0000 120</t>
  </si>
  <si>
    <t>ДОХОДЫ ОТ ПРОДАЖИ МАТЕРИАЛЬНЫХ И НЕМАТЕРИАЛЬНЫХ АКТИВОВ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</si>
  <si>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</si>
  <si>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</si>
  <si>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</si>
  <si>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</si>
  <si>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1 14 06025 10 0000 430</t>
  </si>
  <si>
    <t>ШТРАФЫ, САНКЦИИ, ВОЗМЕЩЕНИЕ УЩЕРБА</t>
  </si>
  <si>
    <t>1 16 00000 00 0000 100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</si>
  <si>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</si>
  <si>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1 16 33050 10 6000 140</t>
  </si>
  <si>
    <t xml:space="preserve">Прочие неналоговые доходы </t>
  </si>
  <si>
    <t>1 17 00000 00 0000 180</t>
  </si>
  <si>
    <t>Невыясненные поступления, зачисляемые в бюджеты сельских поселений</t>
  </si>
  <si>
    <t>1 17 01050 10 0000 180</t>
  </si>
  <si>
    <t>Прочие неналоговые доходы перечисляемые бюджетам поселений</t>
  </si>
  <si>
    <t>1 17 05050 10 0000 180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</si>
  <si>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</si>
  <si>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</si>
  <si>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114 02053 10 0000 410</t>
  </si>
  <si>
    <t>114 06025 10 0000 430</t>
  </si>
  <si>
    <t>Подраздел</t>
  </si>
  <si>
    <t>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</si>
  <si>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 казенными учреждениями</t>
  </si>
  <si>
    <t>Центральный аппарат</t>
  </si>
  <si>
    <t>Прочая закупка товаров, работ и услуг для обеспечения муниципальных нужд</t>
  </si>
  <si>
    <t>Уплата прочих налогов, сборов</t>
  </si>
  <si>
    <t>Уплата иных платежей</t>
  </si>
  <si>
    <t>Резервный фонд</t>
  </si>
  <si>
    <t>ДРУГИЕ ОБЩЕГОСУДАРСТВЕННЫЕ ВОПРОСЫ</t>
  </si>
  <si>
    <t>Составление административных протоколов</t>
  </si>
  <si>
    <t>Муниципальная программа "Пожарная безопасность на территории МО "Баяндай" на 2014 - 2018 годы"</t>
  </si>
  <si>
    <t>Муниципальная программа "Обеспечение населения муниципального образования "Баяндай" информацией о деятельности органов местного самоуправления в печатных и электронных средствах массовой информации на 2016 - 2020 годы"</t>
  </si>
  <si>
    <t>Мобилизационная и вневойсковая подготовка</t>
  </si>
  <si>
    <t>О3</t>
  </si>
  <si>
    <t>Расходы на выплаты персоналу в целях обеспечения выполнения функций государственными (муниципальными) органами казенными учреждениями</t>
  </si>
  <si>
    <t>Областная целевая программа "Переселение граждан из ветхого и аварийного жилищного фонда в МО "Баяндай на период до 2019 года"</t>
  </si>
  <si>
    <t>Долгосрочная целевая программа "Переселение граждан из ветхого и аварийного жилищного фонда в МО "Баяндай на период до 2019 года"</t>
  </si>
  <si>
    <t xml:space="preserve">Благоустройство </t>
  </si>
  <si>
    <t>КУЛЬТУРА, КИНЕМАТОГРАФИЯ</t>
  </si>
  <si>
    <t>Клубы (Дома культуры)</t>
  </si>
  <si>
    <t>Субсидии бюджетным учреждениям на финансовое обеспечение муниципального задания на оказание муниципальных услуг</t>
  </si>
  <si>
    <t>Доплата к пенсиям государственных служащих субъектов Российской Федерации и муниципальных служащих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</si>
  <si>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</si>
  <si>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</si>
  <si>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2016-2018 г.г."</t>
  </si>
  <si>
    <t>9930В49999</t>
  </si>
  <si>
    <t>9930Ж49999</t>
  </si>
  <si>
    <t>9930И49999</t>
  </si>
  <si>
    <t>9930К49999</t>
  </si>
  <si>
    <t>9900000000</t>
  </si>
  <si>
    <t>9930Ж9999</t>
  </si>
  <si>
    <t>9910500000</t>
  </si>
  <si>
    <t>9910543060</t>
  </si>
  <si>
    <t>Проведение выборов</t>
  </si>
  <si>
    <t>Главы</t>
  </si>
  <si>
    <t>Депутатов</t>
  </si>
  <si>
    <t>07</t>
  </si>
  <si>
    <t>9930М49999</t>
  </si>
  <si>
    <t>9910640190</t>
  </si>
  <si>
    <t>9930Д49999</t>
  </si>
  <si>
    <t>Вид расхода</t>
  </si>
  <si>
    <t>851</t>
  </si>
  <si>
    <t>852</t>
  </si>
  <si>
    <t>853</t>
  </si>
  <si>
    <t>880</t>
  </si>
  <si>
    <t>321</t>
  </si>
  <si>
    <t>РАСПРЕДЕЛЕНИЕ БЮДЖЕТНЫХ АССИГНОВАНИЙ ПО ЦЕЛЕВЫМ СТАТЬЯМ НЕПРОГРАММНЫХ НАПРАВЛЕНИЯМ ДЕЯТЕЛЬНОСТИ, ВИДАМ РАСХОДОВ,</t>
  </si>
  <si>
    <t>Муниципальная программа "Профилактика алкоголизма, табакокурения, наркомании и токсикомании вдетской, подростковой и молодежной среде на 2017 - 2019 годы"</t>
  </si>
  <si>
    <t>Муниципальная программа "Профилактика алкоголизма, табакокурения, наркомании и токсикомании в детской, подростковой и молодежной среде на 2017 - 2019 годы"</t>
  </si>
  <si>
    <t xml:space="preserve">1 06 06033 10 0000 110 </t>
  </si>
  <si>
    <t xml:space="preserve">1 06 06043 10 0000 110 </t>
  </si>
  <si>
    <t>Уплата земельного и налога на имущество с организаций</t>
  </si>
  <si>
    <t>Жилищное хозяйство</t>
  </si>
  <si>
    <t>9930П49999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</si>
  <si>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</si>
  <si>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</si>
  <si>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</si>
  <si>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</si>
  <si>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114 02052 10 0000 410</t>
  </si>
  <si>
    <t>Доходы от реализации иного имущества, находящегося в собственности сельских поселений (за исключением 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</si>
  <si>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</si>
  <si>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</si>
  <si>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межбюджетные трансферты, передаваемые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</si>
  <si>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</si>
  <si>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бюджета МО "Баяндай" на</t>
  </si>
  <si>
    <t>340 ВСЕГО</t>
  </si>
  <si>
    <t>340гсм</t>
  </si>
  <si>
    <t>340 канц и хоз расходы</t>
  </si>
  <si>
    <t>340 зап.ч</t>
  </si>
  <si>
    <t>всего</t>
  </si>
  <si>
    <t>план</t>
  </si>
  <si>
    <t>О100</t>
  </si>
  <si>
    <t>Общегосударственные вопросы</t>
  </si>
  <si>
    <t>О102</t>
  </si>
  <si>
    <t>глава</t>
  </si>
  <si>
    <t>О104</t>
  </si>
  <si>
    <t>аппарат</t>
  </si>
  <si>
    <t>О111</t>
  </si>
  <si>
    <t>резервный фонд</t>
  </si>
  <si>
    <t>О113</t>
  </si>
  <si>
    <t>другие общегосударственные расходы</t>
  </si>
  <si>
    <t>О200</t>
  </si>
  <si>
    <t>Национальная оборона</t>
  </si>
  <si>
    <t>О203</t>
  </si>
  <si>
    <t>осуществление первичного воинского учета</t>
  </si>
  <si>
    <t>О400</t>
  </si>
  <si>
    <t>Национальная экономика</t>
  </si>
  <si>
    <t>О401</t>
  </si>
  <si>
    <t>общегосударственные вопросы</t>
  </si>
  <si>
    <t>О409</t>
  </si>
  <si>
    <t>дорожное хозяйство</t>
  </si>
  <si>
    <t>О412</t>
  </si>
  <si>
    <t>другие вопросы в области нац.экономики</t>
  </si>
  <si>
    <t>О500</t>
  </si>
  <si>
    <t>Жилищно-коммунальное хозяйство</t>
  </si>
  <si>
    <t>О501</t>
  </si>
  <si>
    <t>жилищное хозяйство</t>
  </si>
  <si>
    <t>О502</t>
  </si>
  <si>
    <t>коммунальное хозяйство</t>
  </si>
  <si>
    <t>0503</t>
  </si>
  <si>
    <t>благоустройство</t>
  </si>
  <si>
    <t>О800</t>
  </si>
  <si>
    <t>Культура</t>
  </si>
  <si>
    <t>О801</t>
  </si>
  <si>
    <t>дом культуры</t>
  </si>
  <si>
    <t>1000</t>
  </si>
  <si>
    <t>Социальная политика</t>
  </si>
  <si>
    <t>1001</t>
  </si>
  <si>
    <t>пенсия</t>
  </si>
  <si>
    <t>1100</t>
  </si>
  <si>
    <t>1400</t>
  </si>
  <si>
    <t>Межбюджетные трансферты</t>
  </si>
  <si>
    <t>1403</t>
  </si>
  <si>
    <t>Прочие мбт</t>
  </si>
  <si>
    <t>Заключительные обороты</t>
  </si>
  <si>
    <t>Переданные полномочия</t>
  </si>
  <si>
    <t>итого</t>
  </si>
  <si>
    <r>
      <t>2019</t>
    </r>
    <r>
      <rPr>
        <b/>
        <sz val="10"/>
        <rFont val="Arial Cyr"/>
        <family val="0"/>
      </rPr>
      <t xml:space="preserve"> год</t>
    </r>
  </si>
  <si>
    <t>Дорожный фонд</t>
  </si>
  <si>
    <t>2 02 10000 00 0000 150</t>
  </si>
  <si>
    <t>2 02 15001 10 0000 150</t>
  </si>
  <si>
    <t>2 02 35118 10 0000 150</t>
  </si>
  <si>
    <t>2 02 30024 10 0000 150</t>
  </si>
  <si>
    <t>202 15001 10 0000 150</t>
  </si>
  <si>
    <t>202 15002 10 0000 150</t>
  </si>
  <si>
    <t>202 19999 10 0000 150</t>
  </si>
  <si>
    <t>202 29999 10 0000 150</t>
  </si>
  <si>
    <t>202 35118 10 0000 150</t>
  </si>
  <si>
    <t>202 30024 10 0000 150</t>
  </si>
  <si>
    <t>202 49999 10 0000 150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</si>
  <si>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</si>
  <si>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</si>
  <si>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</si>
  <si>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</si>
  <si>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Осуществление первичного воинского учета на территориях, где отсутствуют военные комиссариаты</t>
  </si>
  <si>
    <t>к решению Думы муниципального</t>
  </si>
  <si>
    <t>образования "Баяндай"</t>
  </si>
  <si>
    <t>Дотации бюджетам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</si>
  <si>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</si>
  <si>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2 02 15002 10 0000 150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</si>
  <si>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</si>
  <si>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</si>
  <si>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</si>
  <si>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2 02 25243 10 0000 150</t>
  </si>
  <si>
    <t>2 02 25555 10 0000 150</t>
  </si>
  <si>
    <t>202 27112 10 0000 150</t>
  </si>
  <si>
    <t>2 02 29999 10 0000 150</t>
  </si>
  <si>
    <t>ПРОЧИЕ БЕЗВОЗМЕЗДНЫЕ ПОСТУПЛЕНИЯ</t>
  </si>
  <si>
    <t>2 07 00000 00 0000 000</t>
  </si>
  <si>
    <t>Прочие безвозмездные поступления в бюджеты сельских поселений</t>
  </si>
  <si>
    <t>Субсидии бюджетам сельских поселений на реализацию программ формирования современной городской среды</t>
  </si>
  <si>
    <t>Перечень  главных администраторов доходов бюджета муниципального образования "Баяндай"</t>
  </si>
  <si>
    <t>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</si>
  <si>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</si>
  <si>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</si>
  <si>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</si>
  <si>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2 07 05030 10 0000 150</t>
  </si>
  <si>
    <t>208 05000 10 0000 150</t>
  </si>
  <si>
    <t>Муниципальная целевая программа "Патриотическое воспитание молодёжи в МО "Баяндай"  на 2017 - 2019 годы"</t>
  </si>
  <si>
    <t>Муниципальная программа "Организация и проведение оплачиваемых временных работ в МО "Баяндай" на 2019 год"</t>
  </si>
  <si>
    <t>Муниципальная программа "Пожарная безопасность на территории МО "Баяндай" на 2019 - 2021 годы"</t>
  </si>
  <si>
    <t>Муниципальная целевая программа "Повышение безопасности населения дорожного движения в муниципальном образовании "Баяндай" в 2017 - 2019 годы"</t>
  </si>
  <si>
    <t>Муниципальная целевая программа "Обеспечение безопасности населения на транспорте в муниципальном образовании "Баяндай" в 2017 - 2019 годах"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</si>
  <si>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2019 - 2021 годы"</t>
  </si>
  <si>
    <t>Бюджетные инвестиции в объекты капитального строительства муниципальной собственности</t>
  </si>
  <si>
    <t>9930749999</t>
  </si>
  <si>
    <t>9930С49999</t>
  </si>
  <si>
    <t>9930Л49999</t>
  </si>
  <si>
    <t>9930У49999</t>
  </si>
  <si>
    <t>99303S2370</t>
  </si>
  <si>
    <t>99303S2430</t>
  </si>
  <si>
    <t>414</t>
  </si>
  <si>
    <t>616G552430</t>
  </si>
  <si>
    <t>00</t>
  </si>
  <si>
    <t>Глава муниципального образования</t>
  </si>
  <si>
    <t>Расходы на обеспечение деятельности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</si>
  <si>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</si>
  <si>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</si>
  <si>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</si>
  <si>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Фонд оплаты труда муниципальных органов</t>
  </si>
  <si>
    <t>121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</si>
  <si>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</si>
  <si>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</si>
  <si>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Обеспечение деятельности исполнительных органов местных администраций</t>
  </si>
  <si>
    <t>Закупка товаров, работ и услуг для обеспечения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</si>
  <si>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</si>
  <si>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</si>
  <si>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</si>
  <si>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</si>
  <si>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</si>
  <si>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</si>
  <si>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</si>
  <si>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</si>
  <si>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Обеспечение проведения выборов и референдумов</t>
  </si>
  <si>
    <t>Проведение выборов главы и депутатов МО "Баяндай"</t>
  </si>
  <si>
    <t>Специальные расходы</t>
  </si>
  <si>
    <t>Резервные фонды</t>
  </si>
  <si>
    <t>Расходы за счет средств резервного фонда Администрации поселения</t>
  </si>
  <si>
    <t>Другие общегосударственные вопросы</t>
  </si>
  <si>
    <t>Муниципальная программа "Противодействие экстремизму м профилактика терроризма в детской и молодежной среде на территории муниципального образования "Баяндай" на 2016 - 2018 годы"</t>
  </si>
  <si>
    <t>9930Р49999</t>
  </si>
  <si>
    <t>Непрограммные расходы органов исполнительной власти</t>
  </si>
  <si>
    <t>9920000000</t>
  </si>
  <si>
    <t>Дорожное хозяйство (дорожные фонды)</t>
  </si>
  <si>
    <t>Строительство, модернизация, ремонт и содержание автомобильных дорог общего пользования, в том числе дорог в поселениях (за исключением дорог автомобильного значения)</t>
  </si>
  <si>
    <t>Реализация документов территориального планирования муниципального образования "Баяндай"</t>
  </si>
  <si>
    <t>9930S2970</t>
  </si>
  <si>
    <t>Проведение работ в отношении постановки на кадастровый учет границ населенного пункта «Баяндай»</t>
  </si>
  <si>
    <t>9930S2990</t>
  </si>
  <si>
    <t>Мероприятия в области коммунального хозяйства</t>
  </si>
  <si>
    <t>9930372320</t>
  </si>
  <si>
    <t>Мероприятия по перечню народных инициатив</t>
  </si>
  <si>
    <t>Государственная регистрация права муниципальной собственности на объекты недвижимого имущества, использкемые для передачи электрической, тепловой энергии, водоснабжения и водоотведения</t>
  </si>
  <si>
    <t>99303S2520</t>
  </si>
  <si>
    <t>Муниципальная программа "Чистая вода"</t>
  </si>
  <si>
    <t>9930300000</t>
  </si>
  <si>
    <t>99303М9999</t>
  </si>
  <si>
    <t>Разработка проектной документации «Строительство локального водопровода в МО «Баяндай» (с. Баяндай) Баяндаевского района Иркутской области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</si>
  <si>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</si>
  <si>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</si>
  <si>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</si>
  <si>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</si>
  <si>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Строительство локального водопровода в МО "Баяндай" (с. Баяндай) Баяндаевского района Иркутской области из федерального бюджета</t>
  </si>
  <si>
    <t>Благоустройство</t>
  </si>
  <si>
    <t>9930000000</t>
  </si>
  <si>
    <t>Прочие мероприятия по благоустройству</t>
  </si>
  <si>
    <t>9930472320</t>
  </si>
  <si>
    <t>Мероприятия по перечню проектов народных инициатив</t>
  </si>
  <si>
    <t>99304S2370</t>
  </si>
  <si>
    <t>Создание и обустройство зон отдыха, спортивных и детских игровых площадок</t>
  </si>
  <si>
    <t>99304S2870</t>
  </si>
  <si>
    <t>Формирование современной городской среды</t>
  </si>
  <si>
    <t>9930400000</t>
  </si>
  <si>
    <t>99304L5555</t>
  </si>
  <si>
    <t>99304S2910</t>
  </si>
  <si>
    <t>Предоставление субсидий бюджетным, автономным учреждениям и иным некоммерческим организациям</t>
  </si>
  <si>
    <t>9930540590</t>
  </si>
  <si>
    <t>600</t>
  </si>
  <si>
    <t>Субсидии бюджетным учреждениям</t>
  </si>
  <si>
    <t>610</t>
  </si>
  <si>
    <t>611</t>
  </si>
  <si>
    <t>Субсидии бюджетным учреждениям на иные цели</t>
  </si>
  <si>
    <t>99305S2370</t>
  </si>
  <si>
    <t>612</t>
  </si>
  <si>
    <t>Расходы на выплату пенсии за выслугу лет лицам, замещавшим муниципальные должности, должности муниципальной службы в органах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</si>
  <si>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</si>
  <si>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</si>
  <si>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</si>
  <si>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</si>
  <si>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</si>
  <si>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Социальное обеспечения и иные выплаты населению</t>
  </si>
  <si>
    <t>Премии и гранты</t>
  </si>
  <si>
    <t>350</t>
  </si>
  <si>
    <t>9930Д72320</t>
  </si>
  <si>
    <t>9930ДS2320</t>
  </si>
  <si>
    <t>500</t>
  </si>
  <si>
    <t>Приложение № 10</t>
  </si>
  <si>
    <t>№ п/п</t>
  </si>
  <si>
    <t>Наименование программы</t>
  </si>
  <si>
    <t>Исполнители</t>
  </si>
  <si>
    <t>Вид расходов</t>
  </si>
  <si>
    <t>Администрация МО "Баяндай"</t>
  </si>
  <si>
    <t>0409</t>
  </si>
  <si>
    <t>Итого:</t>
  </si>
  <si>
    <t>ОХРАНА ОКРУЖАЮЩЕЙ СРЕДЫ</t>
  </si>
  <si>
    <t>Другие вопросы в области охраны окружающей среды</t>
  </si>
  <si>
    <t>Приложение № 11</t>
  </si>
  <si>
    <t>1 01 02010 01 0000 110</t>
  </si>
  <si>
    <t>ПРОЧИЕ МЕЖБЮДЖЕТНЫЕ ТРАНСФЕРТЫ</t>
  </si>
  <si>
    <t>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</si>
  <si>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</si>
  <si>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202 40014 10 0000 150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</si>
  <si>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</si>
  <si>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Создание мест (площадок) накопления твердых коммунальных отходов</t>
  </si>
  <si>
    <t>06</t>
  </si>
  <si>
    <t>9930ФS2971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</si>
  <si>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</si>
  <si>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</si>
  <si>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РФ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</si>
  <si>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</si>
  <si>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</si>
  <si>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000 01 02 00 00 05 0000 710</t>
  </si>
  <si>
    <t>Погашение кредитов,предоставленных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</si>
  <si>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</si>
  <si>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Российсколй Федерации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</si>
  <si>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</si>
  <si>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РФ</t>
  </si>
  <si>
    <t>000 01 03 00 00 00 0000 000</t>
  </si>
  <si>
    <t>Получение бюджетных   кредитов от других бюджетов бюджетной системы Российской Федерации  в валюте РФ</t>
  </si>
  <si>
    <t>000 01 03 01 00 00 0000 700</t>
  </si>
  <si>
    <t>Получение   кредитов от других бюджетов бюджетной системы Российской Федерации бюджетами муниципальных районов в валюте РФ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</si>
  <si>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</si>
  <si>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РФ</t>
  </si>
  <si>
    <t>000 01 03 01 00 00 0000 800</t>
  </si>
  <si>
    <t>Погашение  бюджетами муниципальных районовы кредитов  от других бюджетов бюджетных кредитов, полученных от других бюджетов бюджетной системы Российской Федерации в валюте РФ</t>
  </si>
  <si>
    <t>000 01 03 01 00 10 0000 810</t>
  </si>
  <si>
    <t xml:space="preserve">Увеличение остатков  средств бюджетов  </t>
  </si>
  <si>
    <t xml:space="preserve">Увеличение прочих остатков  средств бюджетов  </t>
  </si>
  <si>
    <t>000 01 05 02 00 10 0000 510</t>
  </si>
  <si>
    <t xml:space="preserve">Уменьшение остатков  средств бюджетов  </t>
  </si>
  <si>
    <t xml:space="preserve">Уменьшение прочих остатков   средств бюджетов  </t>
  </si>
  <si>
    <t>000 01 05 02 00 10 0000 610</t>
  </si>
  <si>
    <t>2 02 30000 00 0000 150</t>
  </si>
  <si>
    <t>2 02 27112 10 0000 150</t>
  </si>
  <si>
    <t>Субвенции бюджетам бюджетной системы Российской Федерации</t>
  </si>
  <si>
    <t>2 02 49999 10 0000 150</t>
  </si>
  <si>
    <t>2 02 40014 10 0000 150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</si>
  <si>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</si>
  <si>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</si>
  <si>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Переданные полномочия по градостроительной деятельности</t>
  </si>
  <si>
    <t>9930Щ49999</t>
  </si>
  <si>
    <t>Закупка энергетических ресурсов</t>
  </si>
  <si>
    <t>247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</si>
  <si>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</si>
  <si>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Сумма 2025</t>
  </si>
  <si>
    <t>Муниципальная программа "Развитие мест массового отдыха жителей в муниципальном образовании и развитие на территории поселения массовой физической культуры и спорта на 2022-2026 г.г."</t>
  </si>
  <si>
    <t>9910240190</t>
  </si>
  <si>
    <t xml:space="preserve">Руководство и управление в сфере установленных функций органов государственной власти субъектов Российской </t>
  </si>
  <si>
    <t>Сумма 2025 год</t>
  </si>
  <si>
    <t>ПРОГРАММА ГОСУДАРСТВЕННЫХ ВНУТРЕННИХ ЗАИМСТВОВАНИЙ МО" БАЯНДАЙ"
 НА 2022 ГОД И НА ПЛАНОВЫЙ ПЕРИОД 2023 И 2024 ГОДОВ</t>
  </si>
  <si>
    <t>Виды долговых обязательств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</si>
  <si>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</si>
  <si>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</si>
  <si>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</si>
  <si>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</si>
  <si>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2.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</si>
  <si>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</si>
  <si>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3 лет</t>
  </si>
  <si>
    <t xml:space="preserve">3.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</si>
  <si>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</si>
  <si>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</si>
  <si>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</si>
  <si>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</si>
  <si>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</si>
  <si>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 xml:space="preserve">Прогнозируемые доходы бюджета  на 2024 год </t>
  </si>
  <si>
    <t>"О бюджете  на 2024 год и на плановый</t>
  </si>
  <si>
    <t>период 2025 и 2026 годов"</t>
  </si>
  <si>
    <t xml:space="preserve">Прогнозируемые доходы бюджета  на 2025 и 2026 года </t>
  </si>
  <si>
    <t>1 13 02995 10 0000 130</t>
  </si>
  <si>
    <t>207 05030 10 0000 150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</si>
  <si>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</si>
  <si>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</si>
  <si>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Распределение бюджетных ассигнований на реализацию долгосрочных целевых программ муниципального образования "Баяндай" на 2024 год</t>
  </si>
  <si>
    <t>Муниципальная целевая программа "Развитие сети автомобильных дорог общего пользования в муниципальном образовании "Баяндай"  на 2021-2025 г.г."</t>
  </si>
  <si>
    <t>Проект Муниципальной целевой программы "Развитие сети автомобильных дорог общего пользования в муниципальном образовании "Баяндай"  на 2026-2030 г.г."</t>
  </si>
  <si>
    <t>Распределение бюджетных ассигнований на реализацию долгосрочных целевых программ муниципального образования "Баяндай" на плановый период 2025 и 2026 года</t>
  </si>
  <si>
    <t>Сумма 2026 год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</si>
  <si>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</si>
  <si>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</si>
  <si>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</si>
  <si>
    <t xml:space="preserve">Источники внутреннего финансирования дефицита бюджета на 2024 год </t>
  </si>
  <si>
    <t xml:space="preserve">                Источники внутреннего финансирования дефицита бюджета на плановый период 2025 и 2026 годов</t>
  </si>
  <si>
    <t>РАЗДЕЛАМ, ПОДРАЗДЕЛАМ КЛАССИФИКАЦИИ РАСХОДОВ БЮДЖЕТОВ В ВЕДОМСТВЕННОЙ СТРУКТУРЕ НА 2024 ГОД</t>
  </si>
  <si>
    <t xml:space="preserve"> КЛАССИФИКАЦИИ РАСХОДОВ БЮДЖЕТОВ НА 2024 ГОД</t>
  </si>
  <si>
    <t xml:space="preserve"> КЛАССИФИКАЦИИ РАСХОДОВ БЮДЖЕТОВ НА 2025 И 2026 ГОДА</t>
  </si>
  <si>
    <t>Сумма 2026</t>
  </si>
  <si>
    <t>ЦЕЛЕВЫМ СТАТЬЯМ И ВИДАМ РАСХОДОВ КЛАССИФИКАЦИИ РАСХОДОВ БЮДЖЕТОВ НА 2024 ГОД</t>
  </si>
  <si>
    <t>на плановый период 2025 и 2026 года</t>
  </si>
  <si>
    <t>99301S2980</t>
  </si>
  <si>
    <t>Закупка товаров, работ, услуг в целях капитального ремонта муниципального имущества</t>
  </si>
  <si>
    <t>243</t>
  </si>
  <si>
    <t>99301S2370</t>
  </si>
  <si>
    <t>Муниципальная целевая программа  «Профилактика  наркомании,  токсикомании и алкоголизма  на территории  муниципального образования «Баяндай» на 2020 – 2024 годы»</t>
  </si>
  <si>
    <t>Муниципальная целевая программа «Патриотическое воспитание граждан МО «Баяндай» на 2020-2024 годы»</t>
  </si>
  <si>
    <t>Муниципальная программа "Организация и проведение оплачиваемых временных работ в муниципальном образовании «Баяндай» на 2023-2025 годы"</t>
  </si>
  <si>
    <t>Муниципальная программа "Пожарная безопасность на территории МО "Баяндай" на 2024 - 2026 годы"</t>
  </si>
  <si>
    <t>Муниципальная программа «Обеспечение населения муниципального образования «Баяндай» информацией о деятельности органов местного самоуправления в печатных и электронных средствах массовой информации на 2021 - 2025 годы»</t>
  </si>
  <si>
    <t>Муниципальная долгосрочная целевая программа «Повышение безопасности дорожного движения в муниципальном образовании «Баяндай» в 2020-2025 г.г.»</t>
  </si>
  <si>
    <t>Муниципальная целевая программа «Обеспечение безопасности на транспорте на территории муниципального образования «Баяндай» на 2024 – 2026 годы»</t>
  </si>
  <si>
    <t>412</t>
  </si>
  <si>
    <t>Бюджетные инвестиции на приобретение объектов недвижимого имущества в муниципальную собственность</t>
  </si>
  <si>
    <t>9930ПS2480</t>
  </si>
  <si>
    <t>РАЗДЕЛАМ, ПОДРАЗДЕЛАМ КЛАССИФИКАЦИИ РАСХОДОВ БЮДЖЕТОВ В ВЕДОМСТВЕННОЙ СТРУКТУРЕ НА ПЛАНОВЫЙ ПЕРИОД НА 2025 И 2026 ГОДА</t>
  </si>
  <si>
    <t>993F255551</t>
  </si>
  <si>
    <t>Формирование комфортной городской среды</t>
  </si>
  <si>
    <t>Долгосрочная целевая программа "Переселение граждан из ветхого и аварийного жилищного фонда в МО "Баяндай на период до 2024 года"</t>
  </si>
  <si>
    <t>Областная целевая программа "Переселение граждан из ветхого и аварийного жилищного фонда в МО "Баяндай на период до 2024 года"</t>
  </si>
  <si>
    <t>Муниципальная целевая программа "Развитие сети автомобильных дорог общего пользования в муниципальном образовании "Баяндай"  на 2021-2025 гг."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</si>
</sst>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00"/>
    <numFmt numFmtId="184" formatCode="[$-FC19]d\ mmmm\ yyyy\ &quot;г.&quot;"/>
  </numFmts>
  <fonts count="7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u val="single"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0"/>
      <color indexed="61"/>
      <name val="Arial Cyr"/>
      <family val="2"/>
    </font>
    <font>
      <b/>
      <sz val="10"/>
      <color indexed="61"/>
      <name val="Arial Cyr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9"/>
      <color indexed="63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333333"/>
      <name val="Times New Roman"/>
      <family val="1"/>
    </font>
    <font>
      <b/>
      <sz val="10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>
      <alignment horizontal="left" vertical="top" wrapText="1"/>
      <protection/>
    </xf>
    <xf numFmtId="49" fontId="54" fillId="19" borderId="1">
      <alignment horizontal="center" vertical="top" shrinkToFit="1"/>
      <protection/>
    </xf>
    <xf numFmtId="4" fontId="54" fillId="19" borderId="1">
      <alignment horizontal="right" vertical="top" shrinkToFit="1"/>
      <protection/>
    </xf>
    <xf numFmtId="0" fontId="55" fillId="19" borderId="1">
      <alignment horizontal="right" vertical="top" wrapText="1"/>
      <protection/>
    </xf>
    <xf numFmtId="4" fontId="55" fillId="20" borderId="1">
      <alignment horizontal="right" vertical="top" shrinkToFit="1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6" fillId="27" borderId="2" applyNumberFormat="0" applyAlignment="0" applyProtection="0"/>
    <xf numFmtId="0" fontId="57" fillId="28" borderId="3" applyNumberFormat="0" applyAlignment="0" applyProtection="0"/>
    <xf numFmtId="0" fontId="58" fillId="28" borderId="2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29" borderId="8" applyNumberFormat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1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Fill="1" applyAlignment="1">
      <alignment wrapText="1"/>
    </xf>
    <xf numFmtId="177" fontId="4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3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172" fontId="19" fillId="0" borderId="12" xfId="0" applyNumberFormat="1" applyFont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4" fillId="0" borderId="12" xfId="0" applyFont="1" applyBorder="1" applyAlignment="1">
      <alignment horizontal="left" vertical="top" wrapText="1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6" fillId="0" borderId="11" xfId="0" applyFont="1" applyBorder="1" applyAlignment="1">
      <alignment/>
    </xf>
    <xf numFmtId="0" fontId="0" fillId="0" borderId="15" xfId="0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49" fontId="20" fillId="33" borderId="0" xfId="0" applyNumberFormat="1" applyFont="1" applyFill="1" applyAlignment="1">
      <alignment/>
    </xf>
    <xf numFmtId="0" fontId="16" fillId="33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16" fillId="4" borderId="12" xfId="0" applyFont="1" applyFill="1" applyBorder="1" applyAlignment="1">
      <alignment/>
    </xf>
    <xf numFmtId="0" fontId="16" fillId="4" borderId="12" xfId="0" applyFont="1" applyFill="1" applyBorder="1" applyAlignment="1">
      <alignment horizontal="left" vertical="top" wrapText="1"/>
    </xf>
    <xf numFmtId="2" fontId="16" fillId="34" borderId="12" xfId="0" applyNumberFormat="1" applyFont="1" applyFill="1" applyBorder="1" applyAlignment="1">
      <alignment horizontal="right"/>
    </xf>
    <xf numFmtId="2" fontId="16" fillId="4" borderId="12" xfId="0" applyNumberFormat="1" applyFont="1" applyFill="1" applyBorder="1" applyAlignment="1">
      <alignment horizontal="right"/>
    </xf>
    <xf numFmtId="2" fontId="21" fillId="4" borderId="12" xfId="0" applyNumberFormat="1" applyFont="1" applyFill="1" applyBorder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2" fontId="0" fillId="34" borderId="12" xfId="0" applyNumberFormat="1" applyFill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33" borderId="12" xfId="0" applyNumberFormat="1" applyFill="1" applyBorder="1" applyAlignment="1">
      <alignment horizontal="right"/>
    </xf>
    <xf numFmtId="2" fontId="0" fillId="0" borderId="12" xfId="0" applyNumberFormat="1" applyFont="1" applyBorder="1" applyAlignment="1">
      <alignment horizontal="right"/>
    </xf>
    <xf numFmtId="2" fontId="22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vertical="top" wrapText="1"/>
    </xf>
    <xf numFmtId="49" fontId="16" fillId="3" borderId="12" xfId="0" applyNumberFormat="1" applyFont="1" applyFill="1" applyBorder="1" applyAlignment="1">
      <alignment/>
    </xf>
    <xf numFmtId="0" fontId="16" fillId="3" borderId="12" xfId="0" applyFont="1" applyFill="1" applyBorder="1" applyAlignment="1">
      <alignment/>
    </xf>
    <xf numFmtId="2" fontId="16" fillId="3" borderId="12" xfId="0" applyNumberFormat="1" applyFont="1" applyFill="1" applyBorder="1" applyAlignment="1">
      <alignment horizontal="right"/>
    </xf>
    <xf numFmtId="2" fontId="21" fillId="3" borderId="12" xfId="0" applyNumberFormat="1" applyFont="1" applyFill="1" applyBorder="1" applyAlignment="1">
      <alignment horizontal="right"/>
    </xf>
    <xf numFmtId="49" fontId="0" fillId="33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2" fontId="0" fillId="36" borderId="12" xfId="0" applyNumberFormat="1" applyFill="1" applyBorder="1" applyAlignment="1">
      <alignment horizontal="right"/>
    </xf>
    <xf numFmtId="2" fontId="0" fillId="35" borderId="12" xfId="0" applyNumberForma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49" fontId="16" fillId="37" borderId="12" xfId="0" applyNumberFormat="1" applyFont="1" applyFill="1" applyBorder="1" applyAlignment="1">
      <alignment/>
    </xf>
    <xf numFmtId="0" fontId="16" fillId="37" borderId="12" xfId="0" applyFont="1" applyFill="1" applyBorder="1" applyAlignment="1">
      <alignment wrapText="1"/>
    </xf>
    <xf numFmtId="2" fontId="16" fillId="37" borderId="12" xfId="0" applyNumberFormat="1" applyFont="1" applyFill="1" applyBorder="1" applyAlignment="1">
      <alignment horizontal="right"/>
    </xf>
    <xf numFmtId="0" fontId="0" fillId="35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16" fillId="38" borderId="12" xfId="0" applyNumberFormat="1" applyFont="1" applyFill="1" applyBorder="1" applyAlignment="1">
      <alignment/>
    </xf>
    <xf numFmtId="0" fontId="16" fillId="38" borderId="12" xfId="0" applyFont="1" applyFill="1" applyBorder="1" applyAlignment="1">
      <alignment horizontal="left" vertical="top" wrapText="1"/>
    </xf>
    <xf numFmtId="2" fontId="16" fillId="38" borderId="12" xfId="0" applyNumberFormat="1" applyFont="1" applyFill="1" applyBorder="1" applyAlignment="1">
      <alignment horizontal="right"/>
    </xf>
    <xf numFmtId="2" fontId="21" fillId="38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2" fontId="0" fillId="39" borderId="12" xfId="0" applyNumberFormat="1" applyFont="1" applyFill="1" applyBorder="1" applyAlignment="1">
      <alignment horizontal="right"/>
    </xf>
    <xf numFmtId="0" fontId="0" fillId="35" borderId="12" xfId="0" applyFill="1" applyBorder="1" applyAlignment="1">
      <alignment/>
    </xf>
    <xf numFmtId="49" fontId="16" fillId="40" borderId="12" xfId="0" applyNumberFormat="1" applyFont="1" applyFill="1" applyBorder="1" applyAlignment="1">
      <alignment/>
    </xf>
    <xf numFmtId="0" fontId="16" fillId="40" borderId="12" xfId="0" applyFont="1" applyFill="1" applyBorder="1" applyAlignment="1">
      <alignment/>
    </xf>
    <xf numFmtId="2" fontId="16" fillId="4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9" fontId="16" fillId="41" borderId="12" xfId="0" applyNumberFormat="1" applyFont="1" applyFill="1" applyBorder="1" applyAlignment="1">
      <alignment/>
    </xf>
    <xf numFmtId="0" fontId="16" fillId="41" borderId="12" xfId="0" applyFont="1" applyFill="1" applyBorder="1" applyAlignment="1">
      <alignment/>
    </xf>
    <xf numFmtId="2" fontId="16" fillId="41" borderId="12" xfId="0" applyNumberFormat="1" applyFont="1" applyFill="1" applyBorder="1" applyAlignment="1">
      <alignment horizontal="right"/>
    </xf>
    <xf numFmtId="2" fontId="21" fillId="41" borderId="12" xfId="0" applyNumberFormat="1" applyFont="1" applyFill="1" applyBorder="1" applyAlignment="1">
      <alignment horizontal="right"/>
    </xf>
    <xf numFmtId="2" fontId="0" fillId="42" borderId="12" xfId="0" applyNumberFormat="1" applyFill="1" applyBorder="1" applyAlignment="1">
      <alignment horizontal="right"/>
    </xf>
    <xf numFmtId="49" fontId="0" fillId="0" borderId="12" xfId="0" applyNumberFormat="1" applyBorder="1" applyAlignment="1">
      <alignment/>
    </xf>
    <xf numFmtId="0" fontId="0" fillId="0" borderId="12" xfId="0" applyFill="1" applyBorder="1" applyAlignment="1">
      <alignment wrapText="1"/>
    </xf>
    <xf numFmtId="49" fontId="16" fillId="43" borderId="15" xfId="0" applyNumberFormat="1" applyFont="1" applyFill="1" applyBorder="1" applyAlignment="1">
      <alignment/>
    </xf>
    <xf numFmtId="0" fontId="16" fillId="43" borderId="15" xfId="0" applyFont="1" applyFill="1" applyBorder="1" applyAlignment="1">
      <alignment horizontal="left" vertical="top" wrapText="1"/>
    </xf>
    <xf numFmtId="2" fontId="16" fillId="34" borderId="15" xfId="0" applyNumberFormat="1" applyFont="1" applyFill="1" applyBorder="1" applyAlignment="1">
      <alignment horizontal="right"/>
    </xf>
    <xf numFmtId="2" fontId="16" fillId="43" borderId="15" xfId="0" applyNumberFormat="1" applyFont="1" applyFill="1" applyBorder="1" applyAlignment="1">
      <alignment horizontal="right"/>
    </xf>
    <xf numFmtId="2" fontId="21" fillId="43" borderId="15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34" borderId="15" xfId="0" applyNumberFormat="1" applyFill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33" borderId="15" xfId="0" applyNumberFormat="1" applyFill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5" xfId="0" applyNumberFormat="1" applyFont="1" applyBorder="1" applyAlignment="1">
      <alignment horizontal="right"/>
    </xf>
    <xf numFmtId="49" fontId="0" fillId="34" borderId="11" xfId="0" applyNumberFormat="1" applyFont="1" applyFill="1" applyBorder="1" applyAlignment="1">
      <alignment/>
    </xf>
    <xf numFmtId="0" fontId="16" fillId="34" borderId="11" xfId="0" applyFont="1" applyFill="1" applyBorder="1" applyAlignment="1">
      <alignment/>
    </xf>
    <xf numFmtId="2" fontId="0" fillId="34" borderId="11" xfId="0" applyNumberForma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33" borderId="11" xfId="0" applyNumberFormat="1" applyFill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 horizontal="right"/>
    </xf>
    <xf numFmtId="2" fontId="22" fillId="0" borderId="11" xfId="0" applyNumberFormat="1" applyFont="1" applyBorder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2" fontId="24" fillId="34" borderId="18" xfId="0" applyNumberFormat="1" applyFont="1" applyFill="1" applyBorder="1" applyAlignment="1">
      <alignment horizontal="right"/>
    </xf>
    <xf numFmtId="2" fontId="24" fillId="0" borderId="18" xfId="0" applyNumberFormat="1" applyFont="1" applyBorder="1" applyAlignment="1">
      <alignment horizontal="right"/>
    </xf>
    <xf numFmtId="2" fontId="21" fillId="0" borderId="18" xfId="0" applyNumberFormat="1" applyFont="1" applyBorder="1" applyAlignment="1">
      <alignment horizontal="right"/>
    </xf>
    <xf numFmtId="0" fontId="2" fillId="44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6" fillId="0" borderId="11" xfId="0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172" fontId="16" fillId="0" borderId="11" xfId="0" applyNumberFormat="1" applyFont="1" applyBorder="1" applyAlignment="1">
      <alignment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172" fontId="0" fillId="0" borderId="11" xfId="0" applyNumberFormat="1" applyBorder="1" applyAlignment="1">
      <alignment vertical="top" wrapText="1"/>
    </xf>
    <xf numFmtId="49" fontId="3" fillId="0" borderId="19" xfId="0" applyNumberFormat="1" applyFont="1" applyBorder="1" applyAlignment="1">
      <alignment horizontal="center" wrapText="1"/>
    </xf>
    <xf numFmtId="0" fontId="9" fillId="44" borderId="11" xfId="0" applyFont="1" applyFill="1" applyBorder="1" applyAlignment="1">
      <alignment horizontal="left" vertical="top" wrapText="1"/>
    </xf>
    <xf numFmtId="1" fontId="2" fillId="44" borderId="20" xfId="0" applyNumberFormat="1" applyFont="1" applyFill="1" applyBorder="1" applyAlignment="1" applyProtection="1">
      <alignment horizontal="left" vertical="top" wrapText="1"/>
      <protection locked="0"/>
    </xf>
    <xf numFmtId="3" fontId="6" fillId="0" borderId="11" xfId="0" applyNumberFormat="1" applyFont="1" applyFill="1" applyBorder="1" applyAlignment="1" applyProtection="1">
      <alignment horizontal="left" vertical="top" wrapText="1"/>
      <protection/>
    </xf>
    <xf numFmtId="3" fontId="4" fillId="0" borderId="11" xfId="58" applyNumberFormat="1" applyFont="1" applyFill="1" applyBorder="1" applyAlignment="1" applyProtection="1">
      <alignment horizontal="left" vertical="top" wrapText="1" indent="1"/>
      <protection locked="0"/>
    </xf>
    <xf numFmtId="3" fontId="4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6" fillId="0" borderId="11" xfId="58" applyNumberFormat="1" applyFont="1" applyFill="1" applyBorder="1" applyAlignment="1" applyProtection="1">
      <alignment horizontal="left" vertical="top" wrapText="1" indent="2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left" vertical="top" wrapText="1"/>
    </xf>
    <xf numFmtId="1" fontId="6" fillId="0" borderId="20" xfId="0" applyNumberFormat="1" applyFont="1" applyFill="1" applyBorder="1" applyAlignment="1" applyProtection="1">
      <alignment horizontal="left" vertical="top" wrapText="1"/>
      <protection locked="0"/>
    </xf>
    <xf numFmtId="1" fontId="4" fillId="0" borderId="2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3" fontId="7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 wrapText="1"/>
    </xf>
    <xf numFmtId="1" fontId="7" fillId="0" borderId="20" xfId="0" applyNumberFormat="1" applyFont="1" applyFill="1" applyBorder="1" applyAlignment="1" applyProtection="1">
      <alignment horizontal="left" vertical="top" wrapText="1"/>
      <protection/>
    </xf>
    <xf numFmtId="1" fontId="5" fillId="0" borderId="20" xfId="0" applyNumberFormat="1" applyFont="1" applyFill="1" applyBorder="1" applyAlignment="1" applyProtection="1">
      <alignment horizontal="left" vertical="top" wrapText="1"/>
      <protection/>
    </xf>
    <xf numFmtId="1" fontId="5" fillId="0" borderId="2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177" fontId="17" fillId="0" borderId="11" xfId="0" applyNumberFormat="1" applyFont="1" applyBorder="1" applyAlignment="1">
      <alignment/>
    </xf>
    <xf numFmtId="177" fontId="17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wrapText="1"/>
    </xf>
    <xf numFmtId="177" fontId="3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177" fontId="6" fillId="0" borderId="11" xfId="0" applyNumberFormat="1" applyFont="1" applyFill="1" applyBorder="1" applyAlignment="1">
      <alignment horizontal="right" vertical="top"/>
    </xf>
    <xf numFmtId="177" fontId="4" fillId="0" borderId="11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6" fillId="0" borderId="21" xfId="0" applyFont="1" applyBorder="1" applyAlignment="1">
      <alignment/>
    </xf>
    <xf numFmtId="172" fontId="16" fillId="0" borderId="19" xfId="0" applyNumberFormat="1" applyFont="1" applyBorder="1" applyAlignment="1">
      <alignment/>
    </xf>
    <xf numFmtId="0" fontId="71" fillId="19" borderId="21" xfId="33" applyNumberFormat="1" applyFont="1" applyBorder="1" applyProtection="1">
      <alignment horizontal="left" vertical="top" wrapText="1"/>
      <protection/>
    </xf>
    <xf numFmtId="49" fontId="26" fillId="19" borderId="21" xfId="34" applyNumberFormat="1" applyFont="1" applyBorder="1" applyProtection="1">
      <alignment horizontal="center" vertical="top" shrinkToFit="1"/>
      <protection/>
    </xf>
    <xf numFmtId="49" fontId="71" fillId="19" borderId="21" xfId="34" applyNumberFormat="1" applyFont="1" applyBorder="1" applyProtection="1">
      <alignment horizontal="center" vertical="top" shrinkToFit="1"/>
      <protection/>
    </xf>
    <xf numFmtId="49" fontId="71" fillId="19" borderId="16" xfId="34" applyNumberFormat="1" applyFont="1" applyBorder="1" applyProtection="1">
      <alignment horizontal="center" vertical="top" shrinkToFit="1"/>
      <protection/>
    </xf>
    <xf numFmtId="49" fontId="71" fillId="19" borderId="19" xfId="34" applyNumberFormat="1" applyFont="1" applyBorder="1" applyProtection="1">
      <alignment horizontal="center" vertical="top" shrinkToFit="1"/>
      <protection/>
    </xf>
    <xf numFmtId="172" fontId="71" fillId="19" borderId="19" xfId="35" applyNumberFormat="1" applyFont="1" applyBorder="1" applyProtection="1">
      <alignment horizontal="right" vertical="top" shrinkToFit="1"/>
      <protection/>
    </xf>
    <xf numFmtId="49" fontId="26" fillId="19" borderId="16" xfId="34" applyNumberFormat="1" applyFont="1" applyBorder="1" applyProtection="1">
      <alignment horizontal="center" vertical="top" shrinkToFit="1"/>
      <protection/>
    </xf>
    <xf numFmtId="0" fontId="26" fillId="19" borderId="21" xfId="33" applyNumberFormat="1" applyFont="1" applyBorder="1" applyProtection="1">
      <alignment horizontal="left" vertical="top" wrapText="1"/>
      <protection/>
    </xf>
    <xf numFmtId="49" fontId="26" fillId="19" borderId="19" xfId="34" applyNumberFormat="1" applyFont="1" applyBorder="1" applyProtection="1">
      <alignment horizontal="center" vertical="top" shrinkToFit="1"/>
      <protection/>
    </xf>
    <xf numFmtId="0" fontId="26" fillId="33" borderId="21" xfId="0" applyFont="1" applyFill="1" applyBorder="1" applyAlignment="1">
      <alignment horizontal="left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shrinkToFit="1"/>
    </xf>
    <xf numFmtId="0" fontId="26" fillId="0" borderId="19" xfId="0" applyFont="1" applyFill="1" applyBorder="1" applyAlignment="1">
      <alignment horizontal="center" vertical="center" wrapText="1"/>
    </xf>
    <xf numFmtId="172" fontId="26" fillId="0" borderId="19" xfId="0" applyNumberFormat="1" applyFont="1" applyFill="1" applyBorder="1" applyAlignment="1">
      <alignment horizontal="right" vertical="center" wrapText="1"/>
    </xf>
    <xf numFmtId="49" fontId="26" fillId="0" borderId="21" xfId="0" applyNumberFormat="1" applyFont="1" applyFill="1" applyBorder="1" applyAlignment="1">
      <alignment horizontal="center" wrapText="1"/>
    </xf>
    <xf numFmtId="49" fontId="26" fillId="0" borderId="19" xfId="0" applyNumberFormat="1" applyFont="1" applyFill="1" applyBorder="1" applyAlignment="1">
      <alignment horizontal="center" wrapText="1"/>
    </xf>
    <xf numFmtId="172" fontId="26" fillId="0" borderId="19" xfId="0" applyNumberFormat="1" applyFont="1" applyFill="1" applyBorder="1" applyAlignment="1">
      <alignment horizontal="right" wrapText="1"/>
    </xf>
    <xf numFmtId="0" fontId="27" fillId="0" borderId="21" xfId="0" applyFont="1" applyBorder="1" applyAlignment="1">
      <alignment wrapText="1"/>
    </xf>
    <xf numFmtId="0" fontId="27" fillId="0" borderId="21" xfId="0" applyFont="1" applyBorder="1" applyAlignment="1">
      <alignment horizontal="left" wrapText="1"/>
    </xf>
    <xf numFmtId="0" fontId="27" fillId="0" borderId="21" xfId="0" applyFont="1" applyFill="1" applyBorder="1" applyAlignment="1">
      <alignment horizontal="left" wrapText="1"/>
    </xf>
    <xf numFmtId="0" fontId="71" fillId="19" borderId="22" xfId="33" applyNumberFormat="1" applyFont="1" applyBorder="1" applyProtection="1">
      <alignment horizontal="left" vertical="top" wrapText="1"/>
      <protection/>
    </xf>
    <xf numFmtId="49" fontId="26" fillId="19" borderId="22" xfId="34" applyNumberFormat="1" applyFont="1" applyBorder="1" applyProtection="1">
      <alignment horizontal="center" vertical="top" shrinkToFit="1"/>
      <protection/>
    </xf>
    <xf numFmtId="49" fontId="26" fillId="19" borderId="18" xfId="34" applyNumberFormat="1" applyFont="1" applyBorder="1" applyProtection="1">
      <alignment horizontal="center" vertical="top" shrinkToFit="1"/>
      <protection/>
    </xf>
    <xf numFmtId="49" fontId="71" fillId="19" borderId="23" xfId="34" applyNumberFormat="1" applyFont="1" applyBorder="1" applyProtection="1">
      <alignment horizontal="center" vertical="top" shrinkToFit="1"/>
      <protection/>
    </xf>
    <xf numFmtId="172" fontId="71" fillId="19" borderId="23" xfId="35" applyNumberFormat="1" applyFont="1" applyBorder="1" applyProtection="1">
      <alignment horizontal="right" vertical="top" shrinkToFit="1"/>
      <protection/>
    </xf>
    <xf numFmtId="0" fontId="72" fillId="19" borderId="24" xfId="36" applyNumberFormat="1" applyFont="1" applyBorder="1" applyAlignment="1" applyProtection="1">
      <alignment horizontal="left" vertical="top" wrapText="1"/>
      <protection/>
    </xf>
    <xf numFmtId="0" fontId="72" fillId="19" borderId="11" xfId="36" applyNumberFormat="1" applyFont="1" applyBorder="1" applyAlignment="1" applyProtection="1">
      <alignment horizontal="left" vertical="top" wrapText="1"/>
      <protection/>
    </xf>
    <xf numFmtId="4" fontId="72" fillId="20" borderId="25" xfId="37" applyNumberFormat="1" applyFont="1" applyBorder="1" applyProtection="1">
      <alignment horizontal="right" vertical="top" shrinkToFit="1"/>
      <protection/>
    </xf>
    <xf numFmtId="172" fontId="72" fillId="20" borderId="26" xfId="37" applyNumberFormat="1" applyFont="1" applyBorder="1" applyProtection="1">
      <alignment horizontal="right" vertical="top" shrinkToFit="1"/>
      <protection/>
    </xf>
    <xf numFmtId="3" fontId="4" fillId="0" borderId="11" xfId="58" applyNumberFormat="1" applyFont="1" applyFill="1" applyBorder="1" applyAlignment="1" applyProtection="1">
      <alignment horizontal="left" wrapText="1"/>
      <protection/>
    </xf>
    <xf numFmtId="3" fontId="6" fillId="0" borderId="11" xfId="0" applyNumberFormat="1" applyFont="1" applyFill="1" applyBorder="1" applyAlignment="1" applyProtection="1">
      <alignment horizontal="left" wrapText="1"/>
      <protection/>
    </xf>
    <xf numFmtId="177" fontId="6" fillId="0" borderId="11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177" fontId="4" fillId="0" borderId="11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 applyProtection="1">
      <alignment horizontal="left" wrapText="1"/>
      <protection/>
    </xf>
    <xf numFmtId="172" fontId="6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 applyProtection="1">
      <alignment horizontal="left" wrapText="1"/>
      <protection/>
    </xf>
    <xf numFmtId="172" fontId="4" fillId="0" borderId="12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left"/>
      <protection locked="0"/>
    </xf>
    <xf numFmtId="177" fontId="6" fillId="0" borderId="11" xfId="67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 applyProtection="1">
      <alignment horizontal="left"/>
      <protection locked="0"/>
    </xf>
    <xf numFmtId="177" fontId="4" fillId="0" borderId="11" xfId="67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 applyProtection="1">
      <alignment horizontal="left"/>
      <protection locked="0"/>
    </xf>
    <xf numFmtId="177" fontId="4" fillId="33" borderId="11" xfId="67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 applyProtection="1">
      <alignment horizontal="left"/>
      <protection locked="0"/>
    </xf>
    <xf numFmtId="177" fontId="6" fillId="33" borderId="11" xfId="67" applyNumberFormat="1" applyFont="1" applyFill="1" applyBorder="1" applyAlignment="1">
      <alignment horizontal="right"/>
    </xf>
    <xf numFmtId="0" fontId="73" fillId="0" borderId="0" xfId="0" applyFont="1" applyAlignment="1">
      <alignment horizontal="left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177" fontId="5" fillId="33" borderId="11" xfId="67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 applyProtection="1">
      <alignment horizontal="left"/>
      <protection locked="0"/>
    </xf>
    <xf numFmtId="0" fontId="4" fillId="33" borderId="11" xfId="0" applyFont="1" applyFill="1" applyBorder="1" applyAlignment="1">
      <alignment horizontal="left"/>
    </xf>
    <xf numFmtId="3" fontId="12" fillId="0" borderId="11" xfId="0" applyNumberFormat="1" applyFont="1" applyFill="1" applyBorder="1" applyAlignment="1" applyProtection="1">
      <alignment horizontal="left" wrapText="1"/>
      <protection/>
    </xf>
    <xf numFmtId="1" fontId="4" fillId="0" borderId="2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21" xfId="0" applyFont="1" applyBorder="1" applyAlignment="1">
      <alignment horizontal="left" vertical="top" wrapText="1"/>
    </xf>
    <xf numFmtId="0" fontId="27" fillId="0" borderId="2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9" fillId="0" borderId="28" xfId="0" applyFont="1" applyBorder="1" applyAlignment="1">
      <alignment/>
    </xf>
    <xf numFmtId="0" fontId="27" fillId="0" borderId="13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top" wrapText="1"/>
    </xf>
    <xf numFmtId="172" fontId="29" fillId="0" borderId="11" xfId="0" applyNumberFormat="1" applyFont="1" applyBorder="1" applyAlignment="1">
      <alignment horizontal="center" vertical="top" wrapText="1"/>
    </xf>
    <xf numFmtId="0" fontId="29" fillId="0" borderId="29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30" xfId="0" applyFont="1" applyBorder="1" applyAlignment="1">
      <alignment/>
    </xf>
    <xf numFmtId="0" fontId="27" fillId="0" borderId="27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9" fillId="0" borderId="28" xfId="0" applyFont="1" applyBorder="1" applyAlignment="1">
      <alignment/>
    </xf>
    <xf numFmtId="0" fontId="27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9" fillId="0" borderId="29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1" xfId="0" applyFont="1" applyBorder="1" applyAlignment="1">
      <alignment horizontal="left"/>
    </xf>
    <xf numFmtId="49" fontId="29" fillId="0" borderId="16" xfId="0" applyNumberFormat="1" applyFont="1" applyBorder="1" applyAlignment="1">
      <alignment horizontal="center"/>
    </xf>
    <xf numFmtId="172" fontId="29" fillId="0" borderId="19" xfId="0" applyNumberFormat="1" applyFont="1" applyBorder="1" applyAlignment="1">
      <alignment horizontal="right"/>
    </xf>
    <xf numFmtId="0" fontId="27" fillId="0" borderId="21" xfId="0" applyFont="1" applyBorder="1" applyAlignment="1">
      <alignment horizontal="left"/>
    </xf>
    <xf numFmtId="49" fontId="27" fillId="0" borderId="16" xfId="0" applyNumberFormat="1" applyFont="1" applyBorder="1" applyAlignment="1">
      <alignment horizontal="center"/>
    </xf>
    <xf numFmtId="172" fontId="27" fillId="0" borderId="19" xfId="0" applyNumberFormat="1" applyFont="1" applyBorder="1" applyAlignment="1">
      <alignment horizontal="right"/>
    </xf>
    <xf numFmtId="0" fontId="71" fillId="19" borderId="21" xfId="33" applyNumberFormat="1" applyFont="1" applyBorder="1" applyAlignment="1" applyProtection="1">
      <alignment horizontal="left" wrapText="1"/>
      <protection/>
    </xf>
    <xf numFmtId="0" fontId="27" fillId="0" borderId="21" xfId="0" applyFont="1" applyFill="1" applyBorder="1" applyAlignment="1">
      <alignment horizontal="left"/>
    </xf>
    <xf numFmtId="0" fontId="29" fillId="0" borderId="21" xfId="0" applyFont="1" applyBorder="1" applyAlignment="1">
      <alignment horizontal="left" wrapText="1"/>
    </xf>
    <xf numFmtId="49" fontId="27" fillId="0" borderId="16" xfId="0" applyNumberFormat="1" applyFont="1" applyFill="1" applyBorder="1" applyAlignment="1">
      <alignment horizontal="center"/>
    </xf>
    <xf numFmtId="172" fontId="27" fillId="0" borderId="19" xfId="0" applyNumberFormat="1" applyFont="1" applyFill="1" applyBorder="1" applyAlignment="1">
      <alignment horizontal="right"/>
    </xf>
    <xf numFmtId="0" fontId="29" fillId="0" borderId="21" xfId="0" applyFont="1" applyFill="1" applyBorder="1" applyAlignment="1">
      <alignment horizontal="left"/>
    </xf>
    <xf numFmtId="49" fontId="29" fillId="0" borderId="16" xfId="0" applyNumberFormat="1" applyFont="1" applyFill="1" applyBorder="1" applyAlignment="1">
      <alignment horizontal="center"/>
    </xf>
    <xf numFmtId="172" fontId="29" fillId="0" borderId="19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horizontal="left"/>
    </xf>
    <xf numFmtId="49" fontId="29" fillId="0" borderId="18" xfId="0" applyNumberFormat="1" applyFont="1" applyFill="1" applyBorder="1" applyAlignment="1">
      <alignment horizontal="right"/>
    </xf>
    <xf numFmtId="172" fontId="27" fillId="0" borderId="23" xfId="0" applyNumberFormat="1" applyFont="1" applyBorder="1" applyAlignment="1">
      <alignment horizontal="right"/>
    </xf>
    <xf numFmtId="0" fontId="27" fillId="0" borderId="28" xfId="0" applyFont="1" applyBorder="1" applyAlignment="1">
      <alignment horizontal="left"/>
    </xf>
    <xf numFmtId="0" fontId="27" fillId="0" borderId="28" xfId="0" applyFont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172" fontId="29" fillId="0" borderId="31" xfId="0" applyNumberFormat="1" applyFont="1" applyFill="1" applyBorder="1" applyAlignment="1">
      <alignment horizontal="right"/>
    </xf>
    <xf numFmtId="0" fontId="29" fillId="0" borderId="32" xfId="0" applyFont="1" applyBorder="1" applyAlignment="1">
      <alignment horizontal="left"/>
    </xf>
    <xf numFmtId="0" fontId="29" fillId="0" borderId="32" xfId="0" applyFont="1" applyBorder="1" applyAlignment="1">
      <alignment horizontal="right"/>
    </xf>
    <xf numFmtId="0" fontId="29" fillId="0" borderId="32" xfId="0" applyFont="1" applyFill="1" applyBorder="1" applyAlignment="1">
      <alignment horizontal="right"/>
    </xf>
    <xf numFmtId="172" fontId="29" fillId="0" borderId="33" xfId="0" applyNumberFormat="1" applyFont="1" applyBorder="1" applyAlignment="1">
      <alignment horizontal="right"/>
    </xf>
    <xf numFmtId="0" fontId="5" fillId="0" borderId="16" xfId="0" applyFont="1" applyBorder="1" applyAlignment="1">
      <alignment vertical="top" wrapText="1"/>
    </xf>
    <xf numFmtId="49" fontId="29" fillId="0" borderId="29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172" fontId="29" fillId="0" borderId="30" xfId="0" applyNumberFormat="1" applyFont="1" applyBorder="1" applyAlignment="1">
      <alignment horizontal="right" vertical="top" wrapText="1"/>
    </xf>
    <xf numFmtId="0" fontId="29" fillId="0" borderId="16" xfId="0" applyFont="1" applyBorder="1" applyAlignment="1">
      <alignment/>
    </xf>
    <xf numFmtId="49" fontId="29" fillId="0" borderId="21" xfId="0" applyNumberFormat="1" applyFont="1" applyBorder="1" applyAlignment="1">
      <alignment horizontal="center"/>
    </xf>
    <xf numFmtId="172" fontId="29" fillId="0" borderId="19" xfId="0" applyNumberFormat="1" applyFont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6" xfId="0" applyFont="1" applyBorder="1" applyAlignment="1">
      <alignment wrapText="1"/>
    </xf>
    <xf numFmtId="49" fontId="27" fillId="0" borderId="21" xfId="0" applyNumberFormat="1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0" fontId="27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wrapText="1"/>
    </xf>
    <xf numFmtId="0" fontId="27" fillId="0" borderId="16" xfId="0" applyFont="1" applyFill="1" applyBorder="1" applyAlignment="1">
      <alignment/>
    </xf>
    <xf numFmtId="0" fontId="29" fillId="0" borderId="16" xfId="0" applyFont="1" applyBorder="1" applyAlignment="1">
      <alignment horizontal="left" wrapText="1"/>
    </xf>
    <xf numFmtId="49" fontId="27" fillId="0" borderId="21" xfId="0" applyNumberFormat="1" applyFont="1" applyFill="1" applyBorder="1" applyAlignment="1">
      <alignment horizontal="center"/>
    </xf>
    <xf numFmtId="172" fontId="27" fillId="0" borderId="19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wrapText="1"/>
    </xf>
    <xf numFmtId="0" fontId="29" fillId="0" borderId="16" xfId="0" applyFont="1" applyFill="1" applyBorder="1" applyAlignment="1">
      <alignment/>
    </xf>
    <xf numFmtId="49" fontId="29" fillId="0" borderId="21" xfId="0" applyNumberFormat="1" applyFont="1" applyFill="1" applyBorder="1" applyAlignment="1">
      <alignment horizontal="center"/>
    </xf>
    <xf numFmtId="172" fontId="29" fillId="0" borderId="19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7" fillId="0" borderId="18" xfId="0" applyFont="1" applyFill="1" applyBorder="1" applyAlignment="1">
      <alignment/>
    </xf>
    <xf numFmtId="49" fontId="29" fillId="0" borderId="22" xfId="0" applyNumberFormat="1" applyFont="1" applyFill="1" applyBorder="1" applyAlignment="1">
      <alignment horizontal="center"/>
    </xf>
    <xf numFmtId="49" fontId="29" fillId="0" borderId="18" xfId="0" applyNumberFormat="1" applyFont="1" applyFill="1" applyBorder="1" applyAlignment="1">
      <alignment horizontal="center"/>
    </xf>
    <xf numFmtId="172" fontId="27" fillId="0" borderId="23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172" fontId="29" fillId="0" borderId="11" xfId="0" applyNumberFormat="1" applyFont="1" applyFill="1" applyBorder="1" applyAlignment="1">
      <alignment horizontal="center"/>
    </xf>
    <xf numFmtId="49" fontId="27" fillId="0" borderId="30" xfId="0" applyNumberFormat="1" applyFont="1" applyBorder="1" applyAlignment="1">
      <alignment horizontal="center" wrapText="1"/>
    </xf>
    <xf numFmtId="49" fontId="27" fillId="0" borderId="19" xfId="0" applyNumberFormat="1" applyFont="1" applyBorder="1" applyAlignment="1">
      <alignment horizontal="center" wrapText="1"/>
    </xf>
    <xf numFmtId="49" fontId="29" fillId="0" borderId="19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 wrapText="1"/>
    </xf>
    <xf numFmtId="49" fontId="27" fillId="0" borderId="19" xfId="0" applyNumberFormat="1" applyFont="1" applyFill="1" applyBorder="1" applyAlignment="1">
      <alignment horizontal="center" wrapText="1"/>
    </xf>
    <xf numFmtId="49" fontId="27" fillId="33" borderId="19" xfId="0" applyNumberFormat="1" applyFont="1" applyFill="1" applyBorder="1" applyAlignment="1">
      <alignment horizontal="center" wrapText="1"/>
    </xf>
    <xf numFmtId="0" fontId="71" fillId="19" borderId="16" xfId="33" applyNumberFormat="1" applyFont="1" applyBorder="1" applyProtection="1">
      <alignment horizontal="left" vertical="top" wrapText="1"/>
      <protection/>
    </xf>
    <xf numFmtId="1" fontId="29" fillId="0" borderId="19" xfId="0" applyNumberFormat="1" applyFont="1" applyFill="1" applyBorder="1" applyAlignment="1">
      <alignment horizontal="center" wrapText="1"/>
    </xf>
    <xf numFmtId="1" fontId="27" fillId="0" borderId="19" xfId="0" applyNumberFormat="1" applyFont="1" applyFill="1" applyBorder="1" applyAlignment="1">
      <alignment horizontal="center" wrapText="1"/>
    </xf>
    <xf numFmtId="49" fontId="27" fillId="0" borderId="23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4" xfId="0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172" fontId="29" fillId="0" borderId="34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7" fillId="0" borderId="31" xfId="0" applyNumberFormat="1" applyFont="1" applyBorder="1" applyAlignment="1">
      <alignment horizontal="center"/>
    </xf>
    <xf numFmtId="172" fontId="27" fillId="0" borderId="34" xfId="0" applyNumberFormat="1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34" xfId="0" applyNumberFormat="1" applyFont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31" xfId="0" applyNumberFormat="1" applyFont="1" applyFill="1" applyBorder="1" applyAlignment="1">
      <alignment horizontal="center"/>
    </xf>
    <xf numFmtId="172" fontId="27" fillId="0" borderId="34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49" fontId="29" fillId="0" borderId="31" xfId="0" applyNumberFormat="1" applyFont="1" applyFill="1" applyBorder="1" applyAlignment="1">
      <alignment horizontal="center"/>
    </xf>
    <xf numFmtId="172" fontId="29" fillId="0" borderId="34" xfId="0" applyNumberFormat="1" applyFont="1" applyFill="1" applyBorder="1" applyAlignment="1">
      <alignment horizontal="center"/>
    </xf>
    <xf numFmtId="172" fontId="27" fillId="0" borderId="31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9" fontId="74" fillId="19" borderId="16" xfId="34" applyNumberFormat="1" applyFont="1" applyBorder="1" applyProtection="1">
      <alignment horizontal="center" vertical="top" shrinkToFit="1"/>
      <protection/>
    </xf>
    <xf numFmtId="49" fontId="74" fillId="19" borderId="21" xfId="34" applyNumberFormat="1" applyFont="1" applyBorder="1" applyProtection="1">
      <alignment horizontal="center" vertical="top" shrinkToFit="1"/>
      <protection/>
    </xf>
    <xf numFmtId="0" fontId="27" fillId="0" borderId="0" xfId="0" applyFont="1" applyFill="1" applyBorder="1" applyAlignment="1">
      <alignment/>
    </xf>
    <xf numFmtId="0" fontId="71" fillId="19" borderId="0" xfId="33" applyNumberFormat="1" applyFont="1" applyBorder="1" applyProtection="1">
      <alignment horizontal="left" vertical="top" wrapText="1"/>
      <protection/>
    </xf>
    <xf numFmtId="49" fontId="29" fillId="0" borderId="34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72" fontId="29" fillId="0" borderId="11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9" fillId="0" borderId="21" xfId="0" applyNumberFormat="1" applyFont="1" applyBorder="1" applyAlignment="1">
      <alignment horizontal="center" wrapText="1"/>
    </xf>
    <xf numFmtId="49" fontId="29" fillId="0" borderId="16" xfId="0" applyNumberFormat="1" applyFont="1" applyBorder="1" applyAlignment="1">
      <alignment horizontal="center" wrapText="1"/>
    </xf>
    <xf numFmtId="49" fontId="27" fillId="0" borderId="21" xfId="0" applyNumberFormat="1" applyFont="1" applyFill="1" applyBorder="1" applyAlignment="1">
      <alignment horizontal="center" wrapText="1"/>
    </xf>
    <xf numFmtId="49" fontId="27" fillId="0" borderId="16" xfId="0" applyNumberFormat="1" applyFont="1" applyFill="1" applyBorder="1" applyAlignment="1">
      <alignment horizontal="center" wrapText="1"/>
    </xf>
    <xf numFmtId="49" fontId="27" fillId="33" borderId="21" xfId="0" applyNumberFormat="1" applyFont="1" applyFill="1" applyBorder="1" applyAlignment="1">
      <alignment horizontal="center" wrapText="1"/>
    </xf>
    <xf numFmtId="49" fontId="27" fillId="33" borderId="16" xfId="0" applyNumberFormat="1" applyFont="1" applyFill="1" applyBorder="1" applyAlignment="1">
      <alignment horizontal="center" wrapText="1"/>
    </xf>
    <xf numFmtId="1" fontId="29" fillId="0" borderId="21" xfId="0" applyNumberFormat="1" applyFont="1" applyFill="1" applyBorder="1" applyAlignment="1">
      <alignment horizontal="center" wrapText="1"/>
    </xf>
    <xf numFmtId="1" fontId="29" fillId="0" borderId="16" xfId="0" applyNumberFormat="1" applyFont="1" applyFill="1" applyBorder="1" applyAlignment="1">
      <alignment horizontal="center" wrapText="1"/>
    </xf>
    <xf numFmtId="1" fontId="27" fillId="0" borderId="21" xfId="0" applyNumberFormat="1" applyFont="1" applyFill="1" applyBorder="1" applyAlignment="1">
      <alignment horizontal="center" wrapText="1"/>
    </xf>
    <xf numFmtId="1" fontId="27" fillId="0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59" applyFont="1" applyFill="1" applyAlignment="1">
      <alignment horizontal="center" wrapText="1"/>
      <protection/>
    </xf>
    <xf numFmtId="0" fontId="17" fillId="0" borderId="13" xfId="59" applyFont="1" applyFill="1" applyBorder="1" applyAlignment="1">
      <alignment horizontal="center" vertical="top" wrapText="1"/>
      <protection/>
    </xf>
    <xf numFmtId="0" fontId="17" fillId="0" borderId="29" xfId="59" applyFont="1" applyFill="1" applyBorder="1" applyAlignment="1">
      <alignment horizontal="center" vertical="top" wrapText="1"/>
      <protection/>
    </xf>
    <xf numFmtId="0" fontId="17" fillId="0" borderId="11" xfId="59" applyFont="1" applyFill="1" applyBorder="1" applyAlignment="1">
      <alignment horizontal="center" vertical="center" wrapText="1"/>
      <protection/>
    </xf>
    <xf numFmtId="0" fontId="17" fillId="44" borderId="11" xfId="59" applyFont="1" applyFill="1" applyBorder="1" applyAlignment="1">
      <alignment horizontal="left" wrapText="1"/>
      <protection/>
    </xf>
    <xf numFmtId="177" fontId="17" fillId="44" borderId="11" xfId="59" applyNumberFormat="1" applyFont="1" applyFill="1" applyBorder="1" applyAlignment="1">
      <alignment horizontal="right" vertical="center" wrapText="1"/>
      <protection/>
    </xf>
    <xf numFmtId="0" fontId="3" fillId="44" borderId="11" xfId="59" applyFont="1" applyFill="1" applyBorder="1" applyAlignment="1">
      <alignment horizontal="left" wrapText="1"/>
      <protection/>
    </xf>
    <xf numFmtId="0" fontId="17" fillId="44" borderId="11" xfId="0" applyFont="1" applyFill="1" applyBorder="1" applyAlignment="1">
      <alignment wrapText="1"/>
    </xf>
    <xf numFmtId="177" fontId="17" fillId="44" borderId="11" xfId="0" applyNumberFormat="1" applyFont="1" applyFill="1" applyBorder="1" applyAlignment="1">
      <alignment horizontal="right" vertical="center" wrapText="1"/>
    </xf>
    <xf numFmtId="0" fontId="3" fillId="44" borderId="11" xfId="0" applyFont="1" applyFill="1" applyBorder="1" applyAlignment="1">
      <alignment wrapText="1"/>
    </xf>
    <xf numFmtId="177" fontId="3" fillId="44" borderId="11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 applyProtection="1">
      <alignment horizontal="left" wrapText="1"/>
      <protection locked="0"/>
    </xf>
    <xf numFmtId="49" fontId="0" fillId="0" borderId="11" xfId="0" applyNumberFormat="1" applyBorder="1" applyAlignment="1">
      <alignment horizontal="center" wrapText="1"/>
    </xf>
    <xf numFmtId="172" fontId="0" fillId="0" borderId="11" xfId="0" applyNumberFormat="1" applyBorder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49" fontId="26" fillId="19" borderId="21" xfId="34" applyNumberFormat="1" applyFont="1" applyBorder="1" applyAlignment="1" applyProtection="1">
      <alignment horizontal="center" shrinkToFit="1"/>
      <protection/>
    </xf>
    <xf numFmtId="49" fontId="71" fillId="19" borderId="21" xfId="34" applyNumberFormat="1" applyFont="1" applyBorder="1" applyAlignment="1" applyProtection="1">
      <alignment horizontal="center" shrinkToFit="1"/>
      <protection/>
    </xf>
    <xf numFmtId="49" fontId="26" fillId="19" borderId="16" xfId="34" applyNumberFormat="1" applyFont="1" applyBorder="1" applyAlignment="1" applyProtection="1">
      <alignment horizontal="center" shrinkToFit="1"/>
      <protection/>
    </xf>
    <xf numFmtId="172" fontId="71" fillId="19" borderId="19" xfId="35" applyNumberFormat="1" applyFont="1" applyBorder="1" applyAlignment="1" applyProtection="1">
      <alignment horizontal="right" shrinkToFit="1"/>
      <protection/>
    </xf>
    <xf numFmtId="172" fontId="29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/>
    </xf>
    <xf numFmtId="177" fontId="17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17" fillId="0" borderId="0" xfId="59" applyFont="1" applyFill="1" applyAlignment="1">
      <alignment horizontal="center" wrapText="1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6" xfId="34"/>
    <cellStyle name="xl37" xfId="35"/>
    <cellStyle name="xl39" xfId="36"/>
    <cellStyle name="xl4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pane xSplit="3" ySplit="5" topLeftCell="O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35" sqref="W35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4" width="10.375" style="0" customWidth="1"/>
    <col min="5" max="5" width="10.625" style="0" customWidth="1"/>
    <col min="6" max="6" width="11.00390625" style="0" customWidth="1"/>
    <col min="8" max="8" width="10.25390625" style="0" customWidth="1"/>
    <col min="9" max="9" width="9.625" style="0" bestFit="1" customWidth="1"/>
    <col min="10" max="10" width="10.375" style="0" customWidth="1"/>
    <col min="11" max="11" width="10.25390625" style="0" customWidth="1"/>
    <col min="12" max="12" width="10.75390625" style="0" customWidth="1"/>
    <col min="13" max="13" width="10.25390625" style="0" customWidth="1"/>
    <col min="14" max="14" width="9.625" style="0" bestFit="1" customWidth="1"/>
    <col min="15" max="15" width="10.25390625" style="0" customWidth="1"/>
    <col min="16" max="16" width="10.75390625" style="0" customWidth="1"/>
    <col min="17" max="17" width="10.625" style="0" bestFit="1" customWidth="1"/>
    <col min="18" max="18" width="10.875" style="0" customWidth="1"/>
    <col min="19" max="19" width="10.75390625" style="0" customWidth="1"/>
    <col min="20" max="20" width="10.625" style="0" customWidth="1"/>
    <col min="21" max="21" width="9.875" style="0" customWidth="1"/>
    <col min="22" max="22" width="11.25390625" style="0" customWidth="1"/>
    <col min="23" max="23" width="12.125" style="0" customWidth="1"/>
  </cols>
  <sheetData>
    <row r="1" spans="1:22" ht="12.75">
      <c r="A1" s="40" t="s">
        <v>226</v>
      </c>
      <c r="C1" s="41"/>
      <c r="D1" s="42" t="s">
        <v>279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3" ht="12.75">
      <c r="A2" s="43"/>
      <c r="B2" s="43"/>
      <c r="C2" s="44">
        <v>210</v>
      </c>
      <c r="D2" s="45">
        <v>211</v>
      </c>
      <c r="E2" s="45">
        <v>213</v>
      </c>
      <c r="F2" s="45">
        <v>220</v>
      </c>
      <c r="G2" s="45">
        <v>221</v>
      </c>
      <c r="H2" s="45">
        <v>222</v>
      </c>
      <c r="I2" s="45">
        <v>223</v>
      </c>
      <c r="J2" s="45">
        <v>224</v>
      </c>
      <c r="K2" s="45">
        <v>225</v>
      </c>
      <c r="L2" s="45">
        <v>226</v>
      </c>
      <c r="M2" s="45">
        <v>241</v>
      </c>
      <c r="N2" s="45">
        <v>251</v>
      </c>
      <c r="O2" s="45">
        <v>263</v>
      </c>
      <c r="P2" s="45">
        <v>290</v>
      </c>
      <c r="Q2" s="45">
        <v>300</v>
      </c>
      <c r="R2" s="45">
        <v>310</v>
      </c>
      <c r="S2" s="46" t="s">
        <v>227</v>
      </c>
      <c r="T2" s="45" t="s">
        <v>228</v>
      </c>
      <c r="U2" s="45" t="s">
        <v>229</v>
      </c>
      <c r="V2" s="45" t="s">
        <v>230</v>
      </c>
      <c r="W2" s="45" t="s">
        <v>231</v>
      </c>
    </row>
    <row r="3" spans="1:23" ht="12.75">
      <c r="A3" s="47"/>
      <c r="B3" s="47"/>
      <c r="C3" s="48" t="s">
        <v>232</v>
      </c>
      <c r="D3" s="49" t="s">
        <v>232</v>
      </c>
      <c r="E3" s="49" t="s">
        <v>232</v>
      </c>
      <c r="F3" s="49" t="s">
        <v>232</v>
      </c>
      <c r="G3" s="49" t="s">
        <v>232</v>
      </c>
      <c r="H3" s="49" t="s">
        <v>232</v>
      </c>
      <c r="I3" s="49" t="s">
        <v>232</v>
      </c>
      <c r="J3" s="49" t="s">
        <v>232</v>
      </c>
      <c r="K3" s="49" t="s">
        <v>232</v>
      </c>
      <c r="L3" s="49" t="s">
        <v>232</v>
      </c>
      <c r="M3" s="49" t="s">
        <v>232</v>
      </c>
      <c r="N3" s="49" t="s">
        <v>232</v>
      </c>
      <c r="O3" s="49" t="s">
        <v>232</v>
      </c>
      <c r="P3" s="49" t="s">
        <v>232</v>
      </c>
      <c r="Q3" s="49" t="s">
        <v>232</v>
      </c>
      <c r="R3" s="49" t="s">
        <v>232</v>
      </c>
      <c r="S3" s="50" t="s">
        <v>232</v>
      </c>
      <c r="T3" s="49" t="s">
        <v>232</v>
      </c>
      <c r="U3" s="49" t="s">
        <v>232</v>
      </c>
      <c r="V3" s="49" t="s">
        <v>232</v>
      </c>
      <c r="W3" s="49" t="s">
        <v>232</v>
      </c>
    </row>
    <row r="4" spans="1:23" ht="25.5">
      <c r="A4" s="51" t="s">
        <v>233</v>
      </c>
      <c r="B4" s="52" t="s">
        <v>234</v>
      </c>
      <c r="C4" s="53">
        <f aca="true" t="shared" si="0" ref="C4:W4">C5+C6+C11+C12</f>
        <v>3732500</v>
      </c>
      <c r="D4" s="54">
        <f t="shared" si="0"/>
        <v>2866700</v>
      </c>
      <c r="E4" s="54">
        <f t="shared" si="0"/>
        <v>865800</v>
      </c>
      <c r="F4" s="54">
        <f t="shared" si="0"/>
        <v>113770</v>
      </c>
      <c r="G4" s="54">
        <f t="shared" si="0"/>
        <v>9970</v>
      </c>
      <c r="H4" s="54">
        <f t="shared" si="0"/>
        <v>0</v>
      </c>
      <c r="I4" s="54">
        <f t="shared" si="0"/>
        <v>100000</v>
      </c>
      <c r="J4" s="54">
        <f t="shared" si="0"/>
        <v>0</v>
      </c>
      <c r="K4" s="54">
        <f t="shared" si="0"/>
        <v>1000</v>
      </c>
      <c r="L4" s="54">
        <f t="shared" si="0"/>
        <v>2800</v>
      </c>
      <c r="M4" s="54">
        <f t="shared" si="0"/>
        <v>0</v>
      </c>
      <c r="N4" s="54">
        <f t="shared" si="0"/>
        <v>0</v>
      </c>
      <c r="O4" s="54">
        <f t="shared" si="0"/>
        <v>0</v>
      </c>
      <c r="P4" s="54">
        <f t="shared" si="0"/>
        <v>78000</v>
      </c>
      <c r="Q4" s="54">
        <f t="shared" si="0"/>
        <v>145200</v>
      </c>
      <c r="R4" s="54">
        <f t="shared" si="0"/>
        <v>0</v>
      </c>
      <c r="S4" s="55">
        <f t="shared" si="0"/>
        <v>145200</v>
      </c>
      <c r="T4" s="54">
        <f t="shared" si="0"/>
        <v>130000</v>
      </c>
      <c r="U4" s="54">
        <f t="shared" si="0"/>
        <v>10700</v>
      </c>
      <c r="V4" s="54">
        <f t="shared" si="0"/>
        <v>4500</v>
      </c>
      <c r="W4" s="54">
        <f t="shared" si="0"/>
        <v>4069470</v>
      </c>
    </row>
    <row r="5" spans="1:23" ht="12.75">
      <c r="A5" s="56" t="s">
        <v>235</v>
      </c>
      <c r="B5" s="57" t="s">
        <v>236</v>
      </c>
      <c r="C5" s="58">
        <f>D5+E5</f>
        <v>297300</v>
      </c>
      <c r="D5" s="59">
        <v>228300</v>
      </c>
      <c r="E5" s="60">
        <v>69000</v>
      </c>
      <c r="F5" s="59">
        <f>G5+H5+I5+J5+K5+L5</f>
        <v>0</v>
      </c>
      <c r="G5" s="59"/>
      <c r="H5" s="61"/>
      <c r="I5" s="61"/>
      <c r="J5" s="61"/>
      <c r="K5" s="61"/>
      <c r="L5" s="61"/>
      <c r="M5" s="61"/>
      <c r="N5" s="61"/>
      <c r="O5" s="61"/>
      <c r="P5" s="61"/>
      <c r="Q5" s="61">
        <f>R5+S5</f>
        <v>0</v>
      </c>
      <c r="R5" s="61"/>
      <c r="S5" s="62">
        <f>T5+U5+V5</f>
        <v>0</v>
      </c>
      <c r="T5" s="61"/>
      <c r="U5" s="61"/>
      <c r="V5" s="61"/>
      <c r="W5" s="59">
        <f>C5+F5+M5+N5+O5+P5+Q5</f>
        <v>297300</v>
      </c>
    </row>
    <row r="6" spans="1:23" ht="12.75">
      <c r="A6" s="56" t="s">
        <v>237</v>
      </c>
      <c r="B6" s="57" t="s">
        <v>238</v>
      </c>
      <c r="C6" s="58">
        <f>D6+E6</f>
        <v>3435200</v>
      </c>
      <c r="D6" s="59">
        <f>930300+1983300+228000+300-503500</f>
        <v>2638400</v>
      </c>
      <c r="E6" s="60">
        <f>948800-152000</f>
        <v>796800</v>
      </c>
      <c r="F6" s="59">
        <f>G6+H6+I6+J6+K6+L6</f>
        <v>113770</v>
      </c>
      <c r="G6" s="59">
        <f>10000-30</f>
        <v>9970</v>
      </c>
      <c r="H6" s="59">
        <f>0</f>
        <v>0</v>
      </c>
      <c r="I6" s="59">
        <v>100000</v>
      </c>
      <c r="J6" s="61">
        <f>0</f>
        <v>0</v>
      </c>
      <c r="K6" s="61">
        <v>1000</v>
      </c>
      <c r="L6" s="61">
        <v>2800</v>
      </c>
      <c r="M6" s="59"/>
      <c r="N6" s="59"/>
      <c r="O6" s="59"/>
      <c r="P6" s="61">
        <v>0</v>
      </c>
      <c r="Q6" s="61">
        <f>R6+S6</f>
        <v>143000</v>
      </c>
      <c r="R6" s="61"/>
      <c r="S6" s="62">
        <f>T6+U6+V6</f>
        <v>143000</v>
      </c>
      <c r="T6" s="61">
        <v>130000</v>
      </c>
      <c r="U6" s="61">
        <v>8500</v>
      </c>
      <c r="V6" s="61">
        <v>4500</v>
      </c>
      <c r="W6" s="59">
        <f>C6+F6+M6+N6+O6+P6+Q6</f>
        <v>3691970</v>
      </c>
    </row>
    <row r="7" spans="1:23" ht="12.75">
      <c r="A7" s="56"/>
      <c r="B7" s="57">
        <v>244</v>
      </c>
      <c r="C7" s="58"/>
      <c r="D7" s="59"/>
      <c r="E7" s="60"/>
      <c r="F7" s="59">
        <f>G7+H7+I7+J7+K7+L7</f>
        <v>113770</v>
      </c>
      <c r="G7" s="59">
        <f>10000-30</f>
        <v>9970</v>
      </c>
      <c r="H7" s="59">
        <f>0</f>
        <v>0</v>
      </c>
      <c r="I7" s="59">
        <v>100000</v>
      </c>
      <c r="J7" s="61">
        <f>0</f>
        <v>0</v>
      </c>
      <c r="K7" s="61">
        <v>1000</v>
      </c>
      <c r="L7" s="61">
        <v>2800</v>
      </c>
      <c r="M7" s="59"/>
      <c r="N7" s="59"/>
      <c r="O7" s="59"/>
      <c r="P7" s="61">
        <v>0</v>
      </c>
      <c r="Q7" s="61">
        <f>R7+S7</f>
        <v>143000</v>
      </c>
      <c r="R7" s="61"/>
      <c r="S7" s="62">
        <f>T7+U7+V7</f>
        <v>143000</v>
      </c>
      <c r="T7" s="61">
        <v>130000</v>
      </c>
      <c r="U7" s="61">
        <v>8500</v>
      </c>
      <c r="V7" s="61">
        <v>4500</v>
      </c>
      <c r="W7" s="59">
        <f>C7+F7+M7+N7+O7+P7+Q7</f>
        <v>256770</v>
      </c>
    </row>
    <row r="8" spans="1:23" ht="12.75">
      <c r="A8" s="56"/>
      <c r="B8" s="57">
        <v>851</v>
      </c>
      <c r="C8" s="58"/>
      <c r="D8" s="59"/>
      <c r="E8" s="60"/>
      <c r="F8" s="59"/>
      <c r="G8" s="59"/>
      <c r="H8" s="59"/>
      <c r="I8" s="59"/>
      <c r="J8" s="61"/>
      <c r="K8" s="61"/>
      <c r="L8" s="61"/>
      <c r="M8" s="59"/>
      <c r="N8" s="59"/>
      <c r="O8" s="59"/>
      <c r="P8" s="61">
        <v>0</v>
      </c>
      <c r="Q8" s="61"/>
      <c r="R8" s="61"/>
      <c r="S8" s="62"/>
      <c r="T8" s="61"/>
      <c r="U8" s="61"/>
      <c r="V8" s="61"/>
      <c r="W8" s="59">
        <f>P8</f>
        <v>0</v>
      </c>
    </row>
    <row r="9" spans="1:23" ht="12.75">
      <c r="A9" s="56"/>
      <c r="B9" s="57">
        <v>852</v>
      </c>
      <c r="C9" s="58"/>
      <c r="D9" s="59"/>
      <c r="E9" s="60"/>
      <c r="F9" s="59"/>
      <c r="G9" s="59"/>
      <c r="H9" s="59"/>
      <c r="I9" s="59"/>
      <c r="J9" s="61"/>
      <c r="K9" s="61"/>
      <c r="L9" s="61"/>
      <c r="M9" s="59"/>
      <c r="N9" s="59"/>
      <c r="O9" s="59"/>
      <c r="P9" s="61">
        <v>0</v>
      </c>
      <c r="Q9" s="61"/>
      <c r="R9" s="61"/>
      <c r="S9" s="62"/>
      <c r="T9" s="61"/>
      <c r="U9" s="61"/>
      <c r="V9" s="61"/>
      <c r="W9" s="59">
        <f>P9</f>
        <v>0</v>
      </c>
    </row>
    <row r="10" spans="1:23" ht="12.75">
      <c r="A10" s="56"/>
      <c r="B10" s="57">
        <v>853</v>
      </c>
      <c r="C10" s="58"/>
      <c r="D10" s="59"/>
      <c r="E10" s="60"/>
      <c r="F10" s="59"/>
      <c r="G10" s="59"/>
      <c r="H10" s="59"/>
      <c r="I10" s="59"/>
      <c r="J10" s="61"/>
      <c r="K10" s="61"/>
      <c r="L10" s="61"/>
      <c r="M10" s="59"/>
      <c r="N10" s="59"/>
      <c r="O10" s="59"/>
      <c r="P10" s="61">
        <v>0</v>
      </c>
      <c r="Q10" s="61"/>
      <c r="R10" s="61"/>
      <c r="S10" s="62"/>
      <c r="T10" s="61"/>
      <c r="U10" s="61"/>
      <c r="V10" s="61"/>
      <c r="W10" s="59">
        <f>P10</f>
        <v>0</v>
      </c>
    </row>
    <row r="11" spans="1:23" ht="12.75">
      <c r="A11" s="56" t="s">
        <v>239</v>
      </c>
      <c r="B11" s="57" t="s">
        <v>240</v>
      </c>
      <c r="C11" s="58">
        <f>D11+E11</f>
        <v>0</v>
      </c>
      <c r="D11" s="59"/>
      <c r="E11" s="59"/>
      <c r="F11" s="59">
        <f>G11+H11+I11+J11+K11+L11</f>
        <v>0</v>
      </c>
      <c r="G11" s="59"/>
      <c r="H11" s="59"/>
      <c r="I11" s="59"/>
      <c r="J11" s="61"/>
      <c r="K11" s="61"/>
      <c r="L11" s="61"/>
      <c r="M11" s="59"/>
      <c r="N11" s="59"/>
      <c r="O11" s="59"/>
      <c r="P11" s="61">
        <v>48000</v>
      </c>
      <c r="Q11" s="61">
        <f>R11+S11</f>
        <v>0</v>
      </c>
      <c r="R11" s="59">
        <v>0</v>
      </c>
      <c r="S11" s="62">
        <f>T11+U11+V11</f>
        <v>0</v>
      </c>
      <c r="T11" s="59">
        <v>0</v>
      </c>
      <c r="U11" s="59">
        <v>0</v>
      </c>
      <c r="V11" s="59">
        <v>0</v>
      </c>
      <c r="W11" s="59">
        <f>C11+F11+M11+N11+O11+P11+Q11</f>
        <v>48000</v>
      </c>
    </row>
    <row r="12" spans="1:23" ht="38.25">
      <c r="A12" s="56" t="s">
        <v>241</v>
      </c>
      <c r="B12" s="63" t="s">
        <v>242</v>
      </c>
      <c r="C12" s="58">
        <f>D12+E12</f>
        <v>0</v>
      </c>
      <c r="D12" s="59"/>
      <c r="E12" s="59"/>
      <c r="F12" s="59">
        <f>G12+H12+I12+J12+K12+L12</f>
        <v>0</v>
      </c>
      <c r="G12" s="59"/>
      <c r="H12" s="59"/>
      <c r="I12" s="59"/>
      <c r="J12" s="61"/>
      <c r="K12" s="61"/>
      <c r="L12" s="61"/>
      <c r="M12" s="59"/>
      <c r="N12" s="59"/>
      <c r="O12" s="59"/>
      <c r="P12" s="61">
        <f>30000</f>
        <v>30000</v>
      </c>
      <c r="Q12" s="61">
        <f>R12+S12</f>
        <v>2200</v>
      </c>
      <c r="R12" s="61"/>
      <c r="S12" s="62">
        <f>T12+U12+V12</f>
        <v>2200</v>
      </c>
      <c r="T12" s="61">
        <f>20000-20000</f>
        <v>0</v>
      </c>
      <c r="U12" s="61">
        <f>700+1500</f>
        <v>2200</v>
      </c>
      <c r="V12" s="61"/>
      <c r="W12" s="59">
        <f>C12+F12+M12+N12+O12+P12+Q12</f>
        <v>32200</v>
      </c>
    </row>
    <row r="13" spans="1:23" ht="12.75">
      <c r="A13" s="64" t="s">
        <v>243</v>
      </c>
      <c r="B13" s="65" t="s">
        <v>244</v>
      </c>
      <c r="C13" s="53">
        <f>SUM(C14)</f>
        <v>282000</v>
      </c>
      <c r="D13" s="66">
        <f aca="true" t="shared" si="1" ref="D13:V13">D14</f>
        <v>216600</v>
      </c>
      <c r="E13" s="66">
        <f t="shared" si="1"/>
        <v>65400</v>
      </c>
      <c r="F13" s="66">
        <f t="shared" si="1"/>
        <v>3200</v>
      </c>
      <c r="G13" s="66">
        <f t="shared" si="1"/>
        <v>0</v>
      </c>
      <c r="H13" s="66">
        <f t="shared" si="1"/>
        <v>3200</v>
      </c>
      <c r="I13" s="66">
        <f t="shared" si="1"/>
        <v>0</v>
      </c>
      <c r="J13" s="66">
        <f t="shared" si="1"/>
        <v>0</v>
      </c>
      <c r="K13" s="66">
        <f t="shared" si="1"/>
        <v>0</v>
      </c>
      <c r="L13" s="66">
        <f t="shared" si="1"/>
        <v>0</v>
      </c>
      <c r="M13" s="66">
        <f t="shared" si="1"/>
        <v>0</v>
      </c>
      <c r="N13" s="66">
        <f t="shared" si="1"/>
        <v>0</v>
      </c>
      <c r="O13" s="66">
        <f t="shared" si="1"/>
        <v>0</v>
      </c>
      <c r="P13" s="66">
        <f t="shared" si="1"/>
        <v>0</v>
      </c>
      <c r="Q13" s="66">
        <f t="shared" si="1"/>
        <v>0</v>
      </c>
      <c r="R13" s="66">
        <f t="shared" si="1"/>
        <v>0</v>
      </c>
      <c r="S13" s="67">
        <f t="shared" si="1"/>
        <v>0</v>
      </c>
      <c r="T13" s="66">
        <f t="shared" si="1"/>
        <v>0</v>
      </c>
      <c r="U13" s="66">
        <f t="shared" si="1"/>
        <v>0</v>
      </c>
      <c r="V13" s="66">
        <f t="shared" si="1"/>
        <v>0</v>
      </c>
      <c r="W13" s="66">
        <f>D13+E13+G13+I13+K13+L13+P13+R13+T13+U13+H13+N13+O13+J13</f>
        <v>285200</v>
      </c>
    </row>
    <row r="14" spans="1:23" ht="38.25">
      <c r="A14" s="68" t="s">
        <v>245</v>
      </c>
      <c r="B14" s="69" t="s">
        <v>246</v>
      </c>
      <c r="C14" s="70">
        <f>D14+E14</f>
        <v>282000</v>
      </c>
      <c r="D14" s="71">
        <v>216600</v>
      </c>
      <c r="E14" s="71">
        <v>65400</v>
      </c>
      <c r="F14" s="59">
        <f>G14+H14+I14+J14+K14+L14</f>
        <v>3200</v>
      </c>
      <c r="G14" s="71">
        <v>0</v>
      </c>
      <c r="H14" s="71">
        <v>3200</v>
      </c>
      <c r="I14" s="71"/>
      <c r="J14" s="71">
        <v>0</v>
      </c>
      <c r="K14" s="71"/>
      <c r="L14" s="71"/>
      <c r="M14" s="71"/>
      <c r="N14" s="71"/>
      <c r="O14" s="71"/>
      <c r="P14" s="61"/>
      <c r="Q14" s="61">
        <f>R14+S14</f>
        <v>0</v>
      </c>
      <c r="R14" s="71"/>
      <c r="S14" s="62">
        <f>T14+U14+V14</f>
        <v>0</v>
      </c>
      <c r="T14" s="72"/>
      <c r="U14" s="72"/>
      <c r="V14" s="72"/>
      <c r="W14" s="59">
        <f>C14+F14+M14+N14+O14+P14+Q14</f>
        <v>285200</v>
      </c>
    </row>
    <row r="15" spans="1:23" ht="25.5">
      <c r="A15" s="73" t="s">
        <v>247</v>
      </c>
      <c r="B15" s="74" t="s">
        <v>248</v>
      </c>
      <c r="C15" s="53">
        <f aca="true" t="shared" si="2" ref="C15:W15">C16+C17+C18</f>
        <v>64000</v>
      </c>
      <c r="D15" s="75">
        <f t="shared" si="2"/>
        <v>49200</v>
      </c>
      <c r="E15" s="75">
        <f t="shared" si="2"/>
        <v>14800</v>
      </c>
      <c r="F15" s="75">
        <f t="shared" si="2"/>
        <v>2884400</v>
      </c>
      <c r="G15" s="75">
        <f t="shared" si="2"/>
        <v>3300</v>
      </c>
      <c r="H15" s="75">
        <f t="shared" si="2"/>
        <v>0</v>
      </c>
      <c r="I15" s="75">
        <f t="shared" si="2"/>
        <v>0</v>
      </c>
      <c r="J15" s="75">
        <f t="shared" si="2"/>
        <v>0</v>
      </c>
      <c r="K15" s="75">
        <f t="shared" si="2"/>
        <v>2881100</v>
      </c>
      <c r="L15" s="75">
        <f t="shared" si="2"/>
        <v>0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5">
        <f t="shared" si="2"/>
        <v>0</v>
      </c>
      <c r="Q15" s="75">
        <f t="shared" si="2"/>
        <v>0</v>
      </c>
      <c r="R15" s="75">
        <f t="shared" si="2"/>
        <v>0</v>
      </c>
      <c r="S15" s="75">
        <f t="shared" si="2"/>
        <v>0</v>
      </c>
      <c r="T15" s="75">
        <f t="shared" si="2"/>
        <v>0</v>
      </c>
      <c r="U15" s="75">
        <f t="shared" si="2"/>
        <v>0</v>
      </c>
      <c r="V15" s="75">
        <f t="shared" si="2"/>
        <v>0</v>
      </c>
      <c r="W15" s="75">
        <f t="shared" si="2"/>
        <v>2948400</v>
      </c>
    </row>
    <row r="16" spans="1:23" ht="25.5">
      <c r="A16" s="68" t="s">
        <v>249</v>
      </c>
      <c r="B16" s="76" t="s">
        <v>250</v>
      </c>
      <c r="C16" s="70">
        <f>D16+E16</f>
        <v>64000</v>
      </c>
      <c r="D16" s="71">
        <f>49200</f>
        <v>49200</v>
      </c>
      <c r="E16" s="71">
        <v>14800</v>
      </c>
      <c r="F16" s="59">
        <f>G16+H16+I16+J16+K16+L16</f>
        <v>3300</v>
      </c>
      <c r="G16" s="71">
        <v>3300</v>
      </c>
      <c r="H16" s="71"/>
      <c r="I16" s="71"/>
      <c r="J16" s="71"/>
      <c r="K16" s="71"/>
      <c r="L16" s="71"/>
      <c r="M16" s="71"/>
      <c r="N16" s="71"/>
      <c r="O16" s="71"/>
      <c r="P16" s="61"/>
      <c r="Q16" s="61">
        <f>R16+S16</f>
        <v>0</v>
      </c>
      <c r="R16" s="71"/>
      <c r="S16" s="62">
        <f>T16+U16+V16</f>
        <v>0</v>
      </c>
      <c r="T16" s="71"/>
      <c r="U16" s="71"/>
      <c r="V16" s="71"/>
      <c r="W16" s="59">
        <f aca="true" t="shared" si="3" ref="W16:W32">C16+F16+M16+N16+O16+P16+Q16</f>
        <v>67300</v>
      </c>
    </row>
    <row r="17" spans="1:23" ht="12.75">
      <c r="A17" s="56" t="s">
        <v>251</v>
      </c>
      <c r="B17" s="77" t="s">
        <v>252</v>
      </c>
      <c r="C17" s="58">
        <f>D17+E17</f>
        <v>0</v>
      </c>
      <c r="D17" s="59"/>
      <c r="E17" s="59"/>
      <c r="F17" s="59">
        <f>G17+H17+I17+J17+K17+L17</f>
        <v>2881100</v>
      </c>
      <c r="G17" s="59"/>
      <c r="H17" s="59"/>
      <c r="I17" s="59"/>
      <c r="J17" s="61"/>
      <c r="K17" s="61">
        <v>2881100</v>
      </c>
      <c r="L17" s="61"/>
      <c r="M17" s="59"/>
      <c r="N17" s="59"/>
      <c r="O17" s="59"/>
      <c r="P17" s="61"/>
      <c r="Q17" s="61">
        <f>R17+S17</f>
        <v>0</v>
      </c>
      <c r="R17" s="61"/>
      <c r="S17" s="62">
        <f>T17+U17+V17</f>
        <v>0</v>
      </c>
      <c r="T17" s="61"/>
      <c r="U17" s="61"/>
      <c r="V17" s="61"/>
      <c r="W17" s="59">
        <f t="shared" si="3"/>
        <v>2881100</v>
      </c>
    </row>
    <row r="18" spans="1:23" ht="25.5">
      <c r="A18" s="56" t="s">
        <v>253</v>
      </c>
      <c r="B18" s="78" t="s">
        <v>254</v>
      </c>
      <c r="C18" s="58">
        <f>D18+E18</f>
        <v>0</v>
      </c>
      <c r="D18" s="59"/>
      <c r="E18" s="59"/>
      <c r="F18" s="59">
        <f>G18+H18+I18+J18+K18+L18</f>
        <v>0</v>
      </c>
      <c r="G18" s="59"/>
      <c r="H18" s="59"/>
      <c r="I18" s="59"/>
      <c r="J18" s="61"/>
      <c r="K18" s="61"/>
      <c r="L18" s="61"/>
      <c r="M18" s="59"/>
      <c r="N18" s="59"/>
      <c r="O18" s="59"/>
      <c r="P18" s="61"/>
      <c r="Q18" s="61">
        <f>R18+S18</f>
        <v>0</v>
      </c>
      <c r="R18" s="61"/>
      <c r="S18" s="62">
        <f>T18+U18+V18</f>
        <v>0</v>
      </c>
      <c r="T18" s="61"/>
      <c r="U18" s="61"/>
      <c r="V18" s="61"/>
      <c r="W18" s="59">
        <f t="shared" si="3"/>
        <v>0</v>
      </c>
    </row>
    <row r="19" spans="1:23" ht="38.25">
      <c r="A19" s="79" t="s">
        <v>255</v>
      </c>
      <c r="B19" s="80" t="s">
        <v>256</v>
      </c>
      <c r="C19" s="53">
        <f aca="true" t="shared" si="4" ref="C19:W19">SUM(C20:C22)</f>
        <v>0</v>
      </c>
      <c r="D19" s="81">
        <f t="shared" si="4"/>
        <v>0</v>
      </c>
      <c r="E19" s="81">
        <f t="shared" si="4"/>
        <v>0</v>
      </c>
      <c r="F19" s="81">
        <f t="shared" si="4"/>
        <v>609000</v>
      </c>
      <c r="G19" s="81">
        <f t="shared" si="4"/>
        <v>0</v>
      </c>
      <c r="H19" s="81">
        <f t="shared" si="4"/>
        <v>0</v>
      </c>
      <c r="I19" s="81">
        <f t="shared" si="4"/>
        <v>609000</v>
      </c>
      <c r="J19" s="81">
        <f t="shared" si="4"/>
        <v>0</v>
      </c>
      <c r="K19" s="81">
        <f t="shared" si="4"/>
        <v>0</v>
      </c>
      <c r="L19" s="81">
        <f t="shared" si="4"/>
        <v>0</v>
      </c>
      <c r="M19" s="81">
        <f t="shared" si="4"/>
        <v>0</v>
      </c>
      <c r="N19" s="81">
        <f t="shared" si="4"/>
        <v>0</v>
      </c>
      <c r="O19" s="81">
        <f t="shared" si="4"/>
        <v>0</v>
      </c>
      <c r="P19" s="81">
        <f t="shared" si="4"/>
        <v>0</v>
      </c>
      <c r="Q19" s="81">
        <f t="shared" si="4"/>
        <v>0</v>
      </c>
      <c r="R19" s="81">
        <f t="shared" si="4"/>
        <v>0</v>
      </c>
      <c r="S19" s="82">
        <f t="shared" si="4"/>
        <v>0</v>
      </c>
      <c r="T19" s="81">
        <f t="shared" si="4"/>
        <v>0</v>
      </c>
      <c r="U19" s="81">
        <f t="shared" si="4"/>
        <v>0</v>
      </c>
      <c r="V19" s="81">
        <f t="shared" si="4"/>
        <v>0</v>
      </c>
      <c r="W19" s="81">
        <f t="shared" si="4"/>
        <v>609000</v>
      </c>
    </row>
    <row r="20" spans="1:23" ht="12.75">
      <c r="A20" s="56" t="s">
        <v>257</v>
      </c>
      <c r="B20" s="77" t="s">
        <v>258</v>
      </c>
      <c r="C20" s="58">
        <f>D20+E20</f>
        <v>0</v>
      </c>
      <c r="D20" s="59"/>
      <c r="E20" s="59"/>
      <c r="F20" s="59"/>
      <c r="G20" s="59"/>
      <c r="H20" s="59"/>
      <c r="I20" s="59"/>
      <c r="J20" s="61"/>
      <c r="K20" s="61"/>
      <c r="L20" s="61"/>
      <c r="M20" s="59"/>
      <c r="N20" s="59"/>
      <c r="O20" s="59"/>
      <c r="P20" s="61"/>
      <c r="Q20" s="61">
        <f>R20+S20</f>
        <v>0</v>
      </c>
      <c r="R20" s="83"/>
      <c r="S20" s="62">
        <f>T20+U20+V20</f>
        <v>0</v>
      </c>
      <c r="T20" s="61"/>
      <c r="U20" s="61"/>
      <c r="V20" s="61"/>
      <c r="W20" s="59">
        <f t="shared" si="3"/>
        <v>0</v>
      </c>
    </row>
    <row r="21" spans="1:23" ht="12.75">
      <c r="A21" s="68" t="s">
        <v>259</v>
      </c>
      <c r="B21" s="77" t="s">
        <v>260</v>
      </c>
      <c r="C21" s="58">
        <f>D21+E21</f>
        <v>0</v>
      </c>
      <c r="D21" s="60"/>
      <c r="E21" s="60"/>
      <c r="F21" s="59">
        <f>G21+H21+I21+J21+K21+L21</f>
        <v>309000</v>
      </c>
      <c r="G21" s="60"/>
      <c r="H21" s="60"/>
      <c r="I21" s="60">
        <v>309000</v>
      </c>
      <c r="J21" s="72"/>
      <c r="K21" s="72"/>
      <c r="L21" s="72"/>
      <c r="M21" s="60"/>
      <c r="N21" s="60"/>
      <c r="O21" s="60"/>
      <c r="P21" s="61"/>
      <c r="Q21" s="61">
        <f>R21+S21</f>
        <v>0</v>
      </c>
      <c r="R21" s="72"/>
      <c r="S21" s="62">
        <f>T21+U21+V21</f>
        <v>0</v>
      </c>
      <c r="T21" s="84"/>
      <c r="U21" s="72"/>
      <c r="V21" s="72"/>
      <c r="W21" s="59">
        <f t="shared" si="3"/>
        <v>309000</v>
      </c>
    </row>
    <row r="22" spans="1:23" ht="12.75">
      <c r="A22" s="68" t="s">
        <v>261</v>
      </c>
      <c r="B22" s="85" t="s">
        <v>262</v>
      </c>
      <c r="C22" s="58">
        <f>D22+E22</f>
        <v>0</v>
      </c>
      <c r="D22" s="60"/>
      <c r="E22" s="60"/>
      <c r="F22" s="59">
        <f>G22+H22+I22+J22+K22+L22</f>
        <v>300000</v>
      </c>
      <c r="G22" s="72"/>
      <c r="H22" s="72"/>
      <c r="I22" s="72">
        <v>300000</v>
      </c>
      <c r="J22" s="72"/>
      <c r="K22" s="72"/>
      <c r="L22" s="72"/>
      <c r="M22" s="72"/>
      <c r="N22" s="72"/>
      <c r="O22" s="72"/>
      <c r="P22" s="61"/>
      <c r="Q22" s="61">
        <f>R22+S22</f>
        <v>0</v>
      </c>
      <c r="R22" s="72">
        <f>90000+9000-99000</f>
        <v>0</v>
      </c>
      <c r="S22" s="62">
        <f>T22+U22+V22</f>
        <v>0</v>
      </c>
      <c r="T22" s="72"/>
      <c r="U22" s="72"/>
      <c r="V22" s="72"/>
      <c r="W22" s="59">
        <f t="shared" si="3"/>
        <v>300000</v>
      </c>
    </row>
    <row r="23" spans="1:23" ht="12.75">
      <c r="A23" s="86" t="s">
        <v>263</v>
      </c>
      <c r="B23" s="87" t="s">
        <v>264</v>
      </c>
      <c r="C23" s="53">
        <f>C24</f>
        <v>720000</v>
      </c>
      <c r="D23" s="88">
        <f aca="true" t="shared" si="5" ref="D23:W23">D24</f>
        <v>553000</v>
      </c>
      <c r="E23" s="88">
        <f t="shared" si="5"/>
        <v>167000</v>
      </c>
      <c r="F23" s="88">
        <f t="shared" si="5"/>
        <v>0</v>
      </c>
      <c r="G23" s="88">
        <f t="shared" si="5"/>
        <v>0</v>
      </c>
      <c r="H23" s="88">
        <f t="shared" si="5"/>
        <v>0</v>
      </c>
      <c r="I23" s="88">
        <f t="shared" si="5"/>
        <v>0</v>
      </c>
      <c r="J23" s="88">
        <f t="shared" si="5"/>
        <v>0</v>
      </c>
      <c r="K23" s="88">
        <f t="shared" si="5"/>
        <v>0</v>
      </c>
      <c r="L23" s="88">
        <f t="shared" si="5"/>
        <v>0</v>
      </c>
      <c r="M23" s="88">
        <f t="shared" si="5"/>
        <v>0</v>
      </c>
      <c r="N23" s="88">
        <f t="shared" si="5"/>
        <v>0</v>
      </c>
      <c r="O23" s="88">
        <f t="shared" si="5"/>
        <v>0</v>
      </c>
      <c r="P23" s="88">
        <f t="shared" si="5"/>
        <v>0</v>
      </c>
      <c r="Q23" s="88">
        <f t="shared" si="5"/>
        <v>0</v>
      </c>
      <c r="R23" s="88">
        <f t="shared" si="5"/>
        <v>0</v>
      </c>
      <c r="S23" s="88">
        <f t="shared" si="5"/>
        <v>0</v>
      </c>
      <c r="T23" s="88">
        <f t="shared" si="5"/>
        <v>0</v>
      </c>
      <c r="U23" s="88">
        <f t="shared" si="5"/>
        <v>0</v>
      </c>
      <c r="V23" s="88">
        <f t="shared" si="5"/>
        <v>0</v>
      </c>
      <c r="W23" s="88">
        <f t="shared" si="5"/>
        <v>720000</v>
      </c>
    </row>
    <row r="24" spans="1:23" ht="12.75">
      <c r="A24" s="56" t="s">
        <v>265</v>
      </c>
      <c r="B24" s="89" t="s">
        <v>266</v>
      </c>
      <c r="C24" s="58">
        <f>D24+E24</f>
        <v>720000</v>
      </c>
      <c r="D24" s="59">
        <v>553000</v>
      </c>
      <c r="E24" s="60">
        <v>167000</v>
      </c>
      <c r="F24" s="59">
        <f>G24+H24+I24+J24+K24+L24</f>
        <v>0</v>
      </c>
      <c r="G24" s="61"/>
      <c r="H24" s="61"/>
      <c r="I24" s="61"/>
      <c r="J24" s="61"/>
      <c r="K24" s="61"/>
      <c r="L24" s="61"/>
      <c r="M24" s="59"/>
      <c r="N24" s="61"/>
      <c r="O24" s="61"/>
      <c r="P24" s="61"/>
      <c r="Q24" s="61">
        <f>R24+S24</f>
        <v>0</v>
      </c>
      <c r="R24" s="61"/>
      <c r="S24" s="62">
        <f>T24+U24+V24</f>
        <v>0</v>
      </c>
      <c r="T24" s="61">
        <f>21000-10000-11000</f>
        <v>0</v>
      </c>
      <c r="U24" s="72"/>
      <c r="V24" s="72"/>
      <c r="W24" s="59">
        <f t="shared" si="3"/>
        <v>720000</v>
      </c>
    </row>
    <row r="25" spans="1:23" ht="12.75">
      <c r="A25" s="90" t="s">
        <v>267</v>
      </c>
      <c r="B25" s="91" t="s">
        <v>268</v>
      </c>
      <c r="C25" s="53">
        <f aca="true" t="shared" si="6" ref="C25:V25">C26</f>
        <v>0</v>
      </c>
      <c r="D25" s="92">
        <f t="shared" si="6"/>
        <v>0</v>
      </c>
      <c r="E25" s="92">
        <f t="shared" si="6"/>
        <v>0</v>
      </c>
      <c r="F25" s="92">
        <f t="shared" si="6"/>
        <v>0</v>
      </c>
      <c r="G25" s="92">
        <f t="shared" si="6"/>
        <v>0</v>
      </c>
      <c r="H25" s="92">
        <f t="shared" si="6"/>
        <v>0</v>
      </c>
      <c r="I25" s="92">
        <f t="shared" si="6"/>
        <v>0</v>
      </c>
      <c r="J25" s="92">
        <f t="shared" si="6"/>
        <v>0</v>
      </c>
      <c r="K25" s="92">
        <f t="shared" si="6"/>
        <v>0</v>
      </c>
      <c r="L25" s="92">
        <f t="shared" si="6"/>
        <v>0</v>
      </c>
      <c r="M25" s="92">
        <f t="shared" si="6"/>
        <v>0</v>
      </c>
      <c r="N25" s="92">
        <f t="shared" si="6"/>
        <v>0</v>
      </c>
      <c r="O25" s="92">
        <f t="shared" si="6"/>
        <v>120000</v>
      </c>
      <c r="P25" s="92">
        <f t="shared" si="6"/>
        <v>0</v>
      </c>
      <c r="Q25" s="92">
        <f t="shared" si="6"/>
        <v>0</v>
      </c>
      <c r="R25" s="92">
        <f t="shared" si="6"/>
        <v>0</v>
      </c>
      <c r="S25" s="93">
        <f t="shared" si="6"/>
        <v>0</v>
      </c>
      <c r="T25" s="92">
        <f t="shared" si="6"/>
        <v>0</v>
      </c>
      <c r="U25" s="92">
        <f t="shared" si="6"/>
        <v>0</v>
      </c>
      <c r="V25" s="92">
        <f t="shared" si="6"/>
        <v>0</v>
      </c>
      <c r="W25" s="92">
        <f>D25+E25+G25+I25+K25+L25+P25+R25+T25+U25+H25+N25+O25+J25</f>
        <v>120000</v>
      </c>
    </row>
    <row r="26" spans="1:23" ht="12.75">
      <c r="A26" s="56" t="s">
        <v>269</v>
      </c>
      <c r="B26" s="89" t="s">
        <v>270</v>
      </c>
      <c r="C26" s="58">
        <f>D26+E26</f>
        <v>0</v>
      </c>
      <c r="D26" s="59"/>
      <c r="E26" s="60"/>
      <c r="F26" s="59">
        <f>G26+H26+I26+J26+K26+L26</f>
        <v>0</v>
      </c>
      <c r="G26" s="61"/>
      <c r="H26" s="61"/>
      <c r="I26" s="61"/>
      <c r="J26" s="61"/>
      <c r="K26" s="61"/>
      <c r="L26" s="61"/>
      <c r="M26" s="61"/>
      <c r="N26" s="61"/>
      <c r="O26" s="94">
        <v>120000</v>
      </c>
      <c r="P26" s="61"/>
      <c r="Q26" s="61">
        <f>R26+S26</f>
        <v>0</v>
      </c>
      <c r="R26" s="61"/>
      <c r="S26" s="62">
        <f>T26+U26+V26</f>
        <v>0</v>
      </c>
      <c r="T26" s="61"/>
      <c r="U26" s="61"/>
      <c r="V26" s="61"/>
      <c r="W26" s="59">
        <f t="shared" si="3"/>
        <v>120000</v>
      </c>
    </row>
    <row r="27" spans="1:23" ht="25.5">
      <c r="A27" s="79" t="s">
        <v>271</v>
      </c>
      <c r="B27" s="80" t="s">
        <v>185</v>
      </c>
      <c r="C27" s="53">
        <f aca="true" t="shared" si="7" ref="C27:W27">C28</f>
        <v>0</v>
      </c>
      <c r="D27" s="81">
        <f t="shared" si="7"/>
        <v>0</v>
      </c>
      <c r="E27" s="81">
        <f t="shared" si="7"/>
        <v>0</v>
      </c>
      <c r="F27" s="81">
        <f t="shared" si="7"/>
        <v>0</v>
      </c>
      <c r="G27" s="81">
        <f t="shared" si="7"/>
        <v>0</v>
      </c>
      <c r="H27" s="81">
        <f t="shared" si="7"/>
        <v>0</v>
      </c>
      <c r="I27" s="81">
        <f t="shared" si="7"/>
        <v>0</v>
      </c>
      <c r="J27" s="81">
        <f t="shared" si="7"/>
        <v>0</v>
      </c>
      <c r="K27" s="81">
        <f t="shared" si="7"/>
        <v>0</v>
      </c>
      <c r="L27" s="81">
        <f t="shared" si="7"/>
        <v>0</v>
      </c>
      <c r="M27" s="81">
        <f t="shared" si="7"/>
        <v>0</v>
      </c>
      <c r="N27" s="81">
        <f t="shared" si="7"/>
        <v>0</v>
      </c>
      <c r="O27" s="81">
        <f t="shared" si="7"/>
        <v>0</v>
      </c>
      <c r="P27" s="81">
        <f t="shared" si="7"/>
        <v>50000</v>
      </c>
      <c r="Q27" s="81">
        <f t="shared" si="7"/>
        <v>0</v>
      </c>
      <c r="R27" s="81">
        <f t="shared" si="7"/>
        <v>0</v>
      </c>
      <c r="S27" s="81">
        <f t="shared" si="7"/>
        <v>0</v>
      </c>
      <c r="T27" s="81">
        <f t="shared" si="7"/>
        <v>0</v>
      </c>
      <c r="U27" s="81">
        <f t="shared" si="7"/>
        <v>0</v>
      </c>
      <c r="V27" s="81">
        <f t="shared" si="7"/>
        <v>0</v>
      </c>
      <c r="W27" s="81">
        <f t="shared" si="7"/>
        <v>50000</v>
      </c>
    </row>
    <row r="28" spans="1:23" ht="12.75">
      <c r="A28" s="95" t="s">
        <v>36</v>
      </c>
      <c r="B28" s="96" t="s">
        <v>33</v>
      </c>
      <c r="C28" s="58">
        <f>D28+E28</f>
        <v>0</v>
      </c>
      <c r="D28" s="59"/>
      <c r="E28" s="60"/>
      <c r="F28" s="59">
        <f>G28+H28+I28+J28+K28+L28</f>
        <v>0</v>
      </c>
      <c r="G28" s="61"/>
      <c r="H28" s="61"/>
      <c r="I28" s="61"/>
      <c r="J28" s="61"/>
      <c r="K28" s="61"/>
      <c r="L28" s="61"/>
      <c r="M28" s="61"/>
      <c r="N28" s="61"/>
      <c r="O28" s="94"/>
      <c r="P28" s="61">
        <v>50000</v>
      </c>
      <c r="Q28" s="61">
        <f>R28+S28</f>
        <v>0</v>
      </c>
      <c r="R28" s="61"/>
      <c r="S28" s="62">
        <f>T28+U28+V28</f>
        <v>0</v>
      </c>
      <c r="T28" s="61"/>
      <c r="U28" s="61"/>
      <c r="V28" s="61"/>
      <c r="W28" s="59">
        <f t="shared" si="3"/>
        <v>50000</v>
      </c>
    </row>
    <row r="29" spans="1:23" ht="25.5">
      <c r="A29" s="97" t="s">
        <v>272</v>
      </c>
      <c r="B29" s="98" t="s">
        <v>273</v>
      </c>
      <c r="C29" s="99">
        <f aca="true" t="shared" si="8" ref="C29:W29">C30</f>
        <v>0</v>
      </c>
      <c r="D29" s="100">
        <f t="shared" si="8"/>
        <v>0</v>
      </c>
      <c r="E29" s="100">
        <f t="shared" si="8"/>
        <v>0</v>
      </c>
      <c r="F29" s="100">
        <f t="shared" si="8"/>
        <v>0</v>
      </c>
      <c r="G29" s="100">
        <f t="shared" si="8"/>
        <v>0</v>
      </c>
      <c r="H29" s="100">
        <f t="shared" si="8"/>
        <v>0</v>
      </c>
      <c r="I29" s="100">
        <f t="shared" si="8"/>
        <v>0</v>
      </c>
      <c r="J29" s="100">
        <f t="shared" si="8"/>
        <v>0</v>
      </c>
      <c r="K29" s="100">
        <f t="shared" si="8"/>
        <v>0</v>
      </c>
      <c r="L29" s="100">
        <f t="shared" si="8"/>
        <v>0</v>
      </c>
      <c r="M29" s="100">
        <f t="shared" si="8"/>
        <v>0</v>
      </c>
      <c r="N29" s="100">
        <f t="shared" si="8"/>
        <v>171000</v>
      </c>
      <c r="O29" s="100">
        <f t="shared" si="8"/>
        <v>0</v>
      </c>
      <c r="P29" s="100">
        <f t="shared" si="8"/>
        <v>0</v>
      </c>
      <c r="Q29" s="100">
        <f t="shared" si="8"/>
        <v>0</v>
      </c>
      <c r="R29" s="100">
        <f t="shared" si="8"/>
        <v>0</v>
      </c>
      <c r="S29" s="101">
        <f t="shared" si="8"/>
        <v>0</v>
      </c>
      <c r="T29" s="100">
        <f t="shared" si="8"/>
        <v>0</v>
      </c>
      <c r="U29" s="100">
        <f t="shared" si="8"/>
        <v>0</v>
      </c>
      <c r="V29" s="100">
        <f t="shared" si="8"/>
        <v>0</v>
      </c>
      <c r="W29" s="100">
        <f t="shared" si="8"/>
        <v>171000</v>
      </c>
    </row>
    <row r="30" spans="1:23" ht="12.75">
      <c r="A30" s="102" t="s">
        <v>274</v>
      </c>
      <c r="B30" s="103" t="s">
        <v>275</v>
      </c>
      <c r="C30" s="104">
        <f>D30+E30</f>
        <v>0</v>
      </c>
      <c r="D30" s="105"/>
      <c r="E30" s="106"/>
      <c r="F30" s="59">
        <f>G30+H30+I30+J30+K30+L30</f>
        <v>0</v>
      </c>
      <c r="G30" s="105"/>
      <c r="H30" s="107"/>
      <c r="I30" s="107"/>
      <c r="J30" s="107"/>
      <c r="K30" s="107"/>
      <c r="L30" s="107"/>
      <c r="M30" s="107"/>
      <c r="N30" s="107">
        <v>171000</v>
      </c>
      <c r="O30" s="107"/>
      <c r="P30" s="61"/>
      <c r="Q30" s="61">
        <f>R30+S30</f>
        <v>0</v>
      </c>
      <c r="R30" s="108"/>
      <c r="S30" s="62">
        <f>T30+U30+V30</f>
        <v>0</v>
      </c>
      <c r="T30" s="108"/>
      <c r="U30" s="108"/>
      <c r="V30" s="108"/>
      <c r="W30" s="59">
        <f t="shared" si="3"/>
        <v>171000</v>
      </c>
    </row>
    <row r="31" spans="1:23" ht="12.75">
      <c r="A31" s="109"/>
      <c r="B31" s="110" t="s">
        <v>276</v>
      </c>
      <c r="C31" s="99">
        <f aca="true" t="shared" si="9" ref="C31:W31">C4+C13+C15+C19+C23+C25+C27+C29</f>
        <v>4798500</v>
      </c>
      <c r="D31" s="99">
        <f t="shared" si="9"/>
        <v>3685500</v>
      </c>
      <c r="E31" s="99">
        <f t="shared" si="9"/>
        <v>1113000</v>
      </c>
      <c r="F31" s="99">
        <f t="shared" si="9"/>
        <v>3610370</v>
      </c>
      <c r="G31" s="99">
        <f t="shared" si="9"/>
        <v>13270</v>
      </c>
      <c r="H31" s="99">
        <f t="shared" si="9"/>
        <v>3200</v>
      </c>
      <c r="I31" s="99">
        <f t="shared" si="9"/>
        <v>709000</v>
      </c>
      <c r="J31" s="99">
        <f t="shared" si="9"/>
        <v>0</v>
      </c>
      <c r="K31" s="99">
        <f t="shared" si="9"/>
        <v>2882100</v>
      </c>
      <c r="L31" s="99">
        <f t="shared" si="9"/>
        <v>2800</v>
      </c>
      <c r="M31" s="99">
        <f t="shared" si="9"/>
        <v>0</v>
      </c>
      <c r="N31" s="99">
        <f t="shared" si="9"/>
        <v>171000</v>
      </c>
      <c r="O31" s="99">
        <f t="shared" si="9"/>
        <v>120000</v>
      </c>
      <c r="P31" s="99">
        <f t="shared" si="9"/>
        <v>128000</v>
      </c>
      <c r="Q31" s="99">
        <f t="shared" si="9"/>
        <v>145200</v>
      </c>
      <c r="R31" s="99">
        <f t="shared" si="9"/>
        <v>0</v>
      </c>
      <c r="S31" s="99">
        <f t="shared" si="9"/>
        <v>145200</v>
      </c>
      <c r="T31" s="99">
        <f t="shared" si="9"/>
        <v>130000</v>
      </c>
      <c r="U31" s="99">
        <f t="shared" si="9"/>
        <v>10700</v>
      </c>
      <c r="V31" s="99">
        <f t="shared" si="9"/>
        <v>4500</v>
      </c>
      <c r="W31" s="99">
        <f t="shared" si="9"/>
        <v>8973070</v>
      </c>
    </row>
    <row r="32" spans="1:23" ht="12.75">
      <c r="A32" s="102"/>
      <c r="B32" s="103" t="s">
        <v>277</v>
      </c>
      <c r="C32" s="111">
        <f>D32+E32</f>
        <v>0</v>
      </c>
      <c r="D32" s="112"/>
      <c r="E32" s="113"/>
      <c r="F32" s="59">
        <f>G32+H32+I32+J32+K32+L32</f>
        <v>0</v>
      </c>
      <c r="G32" s="112"/>
      <c r="H32" s="114"/>
      <c r="I32" s="114"/>
      <c r="J32" s="114"/>
      <c r="K32" s="114"/>
      <c r="L32" s="114"/>
      <c r="M32" s="114"/>
      <c r="N32" s="114">
        <f>N30</f>
        <v>171000</v>
      </c>
      <c r="O32" s="114"/>
      <c r="P32" s="61"/>
      <c r="Q32" s="59">
        <f>R32+T32+U32+V32</f>
        <v>0</v>
      </c>
      <c r="R32" s="115"/>
      <c r="S32" s="116"/>
      <c r="T32" s="115"/>
      <c r="U32" s="115"/>
      <c r="V32" s="115"/>
      <c r="W32" s="59">
        <f t="shared" si="3"/>
        <v>171000</v>
      </c>
    </row>
    <row r="33" spans="1:23" ht="12.75">
      <c r="A33" s="117"/>
      <c r="B33" s="118" t="s">
        <v>278</v>
      </c>
      <c r="C33" s="119">
        <f aca="true" t="shared" si="10" ref="C33:W33">C31-C32</f>
        <v>4798500</v>
      </c>
      <c r="D33" s="120">
        <f t="shared" si="10"/>
        <v>3685500</v>
      </c>
      <c r="E33" s="120">
        <f t="shared" si="10"/>
        <v>1113000</v>
      </c>
      <c r="F33" s="120">
        <f t="shared" si="10"/>
        <v>3610370</v>
      </c>
      <c r="G33" s="120">
        <f t="shared" si="10"/>
        <v>13270</v>
      </c>
      <c r="H33" s="120">
        <f t="shared" si="10"/>
        <v>3200</v>
      </c>
      <c r="I33" s="120">
        <f t="shared" si="10"/>
        <v>709000</v>
      </c>
      <c r="J33" s="120">
        <f t="shared" si="10"/>
        <v>0</v>
      </c>
      <c r="K33" s="120">
        <f t="shared" si="10"/>
        <v>2882100</v>
      </c>
      <c r="L33" s="120">
        <f t="shared" si="10"/>
        <v>2800</v>
      </c>
      <c r="M33" s="120">
        <f t="shared" si="10"/>
        <v>0</v>
      </c>
      <c r="N33" s="120">
        <f t="shared" si="10"/>
        <v>0</v>
      </c>
      <c r="O33" s="120">
        <f t="shared" si="10"/>
        <v>120000</v>
      </c>
      <c r="P33" s="120">
        <f t="shared" si="10"/>
        <v>128000</v>
      </c>
      <c r="Q33" s="120">
        <f t="shared" si="10"/>
        <v>145200</v>
      </c>
      <c r="R33" s="120">
        <f t="shared" si="10"/>
        <v>0</v>
      </c>
      <c r="S33" s="121">
        <f t="shared" si="10"/>
        <v>145200</v>
      </c>
      <c r="T33" s="120">
        <f t="shared" si="10"/>
        <v>130000</v>
      </c>
      <c r="U33" s="120">
        <f t="shared" si="10"/>
        <v>10700</v>
      </c>
      <c r="V33" s="120">
        <f t="shared" si="10"/>
        <v>4500</v>
      </c>
      <c r="W33" s="120">
        <f t="shared" si="10"/>
        <v>8802070</v>
      </c>
    </row>
  </sheetData>
  <sheetProtection/>
  <printOptions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3"/>
  <sheetViews>
    <sheetView zoomScalePageLayoutView="0" workbookViewId="0" topLeftCell="A83">
      <selection activeCell="J27" sqref="J27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8" width="8.75390625" style="0" customWidth="1"/>
  </cols>
  <sheetData>
    <row r="1" ht="12.75">
      <c r="D1" s="1" t="s">
        <v>135</v>
      </c>
    </row>
    <row r="2" ht="12.75">
      <c r="D2" s="1" t="s">
        <v>297</v>
      </c>
    </row>
    <row r="3" ht="12.75">
      <c r="D3" s="1" t="s">
        <v>298</v>
      </c>
    </row>
    <row r="4" ht="12.75">
      <c r="D4" s="1" t="s">
        <v>497</v>
      </c>
    </row>
    <row r="5" ht="12.75">
      <c r="D5" s="1" t="s">
        <v>498</v>
      </c>
    </row>
    <row r="6" ht="12.75">
      <c r="D6" s="1"/>
    </row>
    <row r="7" spans="1:7" ht="12.75">
      <c r="A7" s="399" t="s">
        <v>208</v>
      </c>
      <c r="B7" s="399"/>
      <c r="C7" s="399"/>
      <c r="D7" s="399"/>
      <c r="E7" s="399"/>
      <c r="F7" s="399"/>
      <c r="G7" s="399"/>
    </row>
    <row r="8" spans="1:7" ht="12.75">
      <c r="A8" s="400" t="s">
        <v>534</v>
      </c>
      <c r="B8" s="400"/>
      <c r="C8" s="400"/>
      <c r="D8" s="400"/>
      <c r="E8" s="400"/>
      <c r="F8" s="400"/>
      <c r="G8" s="400"/>
    </row>
    <row r="10" spans="1:8" ht="12.75">
      <c r="A10" s="13"/>
      <c r="B10" s="13"/>
      <c r="C10" s="12"/>
      <c r="D10" s="14"/>
      <c r="E10" s="14"/>
      <c r="F10" s="14"/>
      <c r="G10" s="30" t="s">
        <v>105</v>
      </c>
      <c r="H10" s="30" t="s">
        <v>105</v>
      </c>
    </row>
    <row r="11" spans="1:8" ht="25.5">
      <c r="A11" s="172" t="s">
        <v>108</v>
      </c>
      <c r="B11" s="173" t="s">
        <v>19</v>
      </c>
      <c r="C11" s="39" t="s">
        <v>20</v>
      </c>
      <c r="D11" s="33" t="s">
        <v>162</v>
      </c>
      <c r="E11" s="38" t="s">
        <v>35</v>
      </c>
      <c r="F11" s="38" t="s">
        <v>202</v>
      </c>
      <c r="G11" s="34" t="s">
        <v>476</v>
      </c>
      <c r="H11" s="36" t="s">
        <v>517</v>
      </c>
    </row>
    <row r="12" spans="1:8" ht="12.75">
      <c r="A12" s="238" t="s">
        <v>129</v>
      </c>
      <c r="B12" s="276" t="s">
        <v>127</v>
      </c>
      <c r="C12" s="277"/>
      <c r="D12" s="277"/>
      <c r="E12" s="235"/>
      <c r="F12" s="278"/>
      <c r="G12" s="279">
        <f>G14+G87+G98+G133+G204+G217+G230</f>
        <v>45692.100000000006</v>
      </c>
      <c r="H12" s="279">
        <f>H14+H87+H98+H133+H204+H217+H230</f>
        <v>43750.700000000004</v>
      </c>
    </row>
    <row r="13" spans="1:8" ht="3.75" customHeight="1">
      <c r="A13" s="174"/>
      <c r="B13" s="174"/>
      <c r="C13" s="174"/>
      <c r="D13" s="174"/>
      <c r="E13" s="37"/>
      <c r="F13" s="132"/>
      <c r="G13" s="175"/>
      <c r="H13" s="175"/>
    </row>
    <row r="14" spans="1:8" ht="12.75">
      <c r="A14" s="176" t="s">
        <v>1</v>
      </c>
      <c r="B14" s="177" t="s">
        <v>127</v>
      </c>
      <c r="C14" s="178" t="s">
        <v>89</v>
      </c>
      <c r="D14" s="178" t="s">
        <v>335</v>
      </c>
      <c r="E14" s="179"/>
      <c r="F14" s="180"/>
      <c r="G14" s="181">
        <f>G15+G22+G41+G46+G37</f>
        <v>14883.999999999998</v>
      </c>
      <c r="H14" s="181">
        <f>H15+H22+H41+H46+H37</f>
        <v>14938.599999999999</v>
      </c>
    </row>
    <row r="15" spans="1:8" ht="12.75">
      <c r="A15" s="176" t="s">
        <v>292</v>
      </c>
      <c r="B15" s="177" t="s">
        <v>127</v>
      </c>
      <c r="C15" s="178" t="s">
        <v>89</v>
      </c>
      <c r="D15" s="178" t="s">
        <v>90</v>
      </c>
      <c r="E15" s="179"/>
      <c r="F15" s="180"/>
      <c r="G15" s="181">
        <f aca="true" t="shared" si="0" ref="G15:H18">G16</f>
        <v>1600.8</v>
      </c>
      <c r="H15" s="181">
        <f t="shared" si="0"/>
        <v>1600.8</v>
      </c>
    </row>
    <row r="16" spans="1:8" ht="12.75">
      <c r="A16" s="176" t="s">
        <v>336</v>
      </c>
      <c r="B16" s="177" t="s">
        <v>127</v>
      </c>
      <c r="C16" s="178" t="s">
        <v>89</v>
      </c>
      <c r="D16" s="178" t="s">
        <v>90</v>
      </c>
      <c r="E16" s="182" t="s">
        <v>67</v>
      </c>
      <c r="F16" s="180"/>
      <c r="G16" s="181">
        <f t="shared" si="0"/>
        <v>1600.8</v>
      </c>
      <c r="H16" s="181">
        <f t="shared" si="0"/>
        <v>1600.8</v>
      </c>
    </row>
    <row r="17" spans="1:8" ht="12.75">
      <c r="A17" s="176" t="s">
        <v>337</v>
      </c>
      <c r="B17" s="177" t="s">
        <v>127</v>
      </c>
      <c r="C17" s="178" t="s">
        <v>89</v>
      </c>
      <c r="D17" s="178" t="s">
        <v>90</v>
      </c>
      <c r="E17" s="182" t="s">
        <v>67</v>
      </c>
      <c r="F17" s="180"/>
      <c r="G17" s="181">
        <f t="shared" si="0"/>
        <v>1600.8</v>
      </c>
      <c r="H17" s="181">
        <f t="shared" si="0"/>
        <v>1600.8</v>
      </c>
    </row>
    <row r="18" spans="1:8" ht="25.5">
      <c r="A18" s="176" t="s">
        <v>338</v>
      </c>
      <c r="B18" s="177" t="s">
        <v>127</v>
      </c>
      <c r="C18" s="178" t="s">
        <v>89</v>
      </c>
      <c r="D18" s="178" t="s">
        <v>90</v>
      </c>
      <c r="E18" s="182" t="s">
        <v>67</v>
      </c>
      <c r="F18" s="180" t="s">
        <v>339</v>
      </c>
      <c r="G18" s="181">
        <f t="shared" si="0"/>
        <v>1600.8</v>
      </c>
      <c r="H18" s="181">
        <f t="shared" si="0"/>
        <v>1600.8</v>
      </c>
    </row>
    <row r="19" spans="1:8" ht="12.75">
      <c r="A19" s="176" t="s">
        <v>340</v>
      </c>
      <c r="B19" s="177" t="s">
        <v>127</v>
      </c>
      <c r="C19" s="178" t="s">
        <v>89</v>
      </c>
      <c r="D19" s="178" t="s">
        <v>90</v>
      </c>
      <c r="E19" s="182" t="s">
        <v>67</v>
      </c>
      <c r="F19" s="180" t="s">
        <v>75</v>
      </c>
      <c r="G19" s="181">
        <f>G20+G21</f>
        <v>1600.8</v>
      </c>
      <c r="H19" s="181">
        <f>H20+H21</f>
        <v>1600.8</v>
      </c>
    </row>
    <row r="20" spans="1:8" ht="12.75">
      <c r="A20" s="176" t="s">
        <v>341</v>
      </c>
      <c r="B20" s="177" t="s">
        <v>127</v>
      </c>
      <c r="C20" s="178" t="s">
        <v>89</v>
      </c>
      <c r="D20" s="178" t="s">
        <v>90</v>
      </c>
      <c r="E20" s="182" t="s">
        <v>67</v>
      </c>
      <c r="F20" s="180" t="s">
        <v>342</v>
      </c>
      <c r="G20" s="181">
        <v>1229.5</v>
      </c>
      <c r="H20" s="181">
        <v>1229.5</v>
      </c>
    </row>
    <row r="21" spans="1:8" ht="25.5">
      <c r="A21" s="176" t="s">
        <v>343</v>
      </c>
      <c r="B21" s="177" t="s">
        <v>127</v>
      </c>
      <c r="C21" s="178" t="s">
        <v>89</v>
      </c>
      <c r="D21" s="178" t="s">
        <v>90</v>
      </c>
      <c r="E21" s="182" t="s">
        <v>67</v>
      </c>
      <c r="F21" s="180" t="s">
        <v>344</v>
      </c>
      <c r="G21" s="181">
        <v>371.3</v>
      </c>
      <c r="H21" s="181">
        <v>371.3</v>
      </c>
    </row>
    <row r="22" spans="1:8" ht="12.75">
      <c r="A22" s="176" t="s">
        <v>345</v>
      </c>
      <c r="B22" s="177" t="s">
        <v>127</v>
      </c>
      <c r="C22" s="178" t="s">
        <v>89</v>
      </c>
      <c r="D22" s="178" t="s">
        <v>91</v>
      </c>
      <c r="E22" s="182" t="s">
        <v>66</v>
      </c>
      <c r="F22" s="180"/>
      <c r="G22" s="181">
        <f>G23</f>
        <v>13174.4</v>
      </c>
      <c r="H22" s="181">
        <f>H23</f>
        <v>13229</v>
      </c>
    </row>
    <row r="23" spans="1:8" ht="12.75">
      <c r="A23" s="176" t="s">
        <v>337</v>
      </c>
      <c r="B23" s="177" t="s">
        <v>127</v>
      </c>
      <c r="C23" s="178" t="s">
        <v>89</v>
      </c>
      <c r="D23" s="178" t="s">
        <v>91</v>
      </c>
      <c r="E23" s="182" t="s">
        <v>66</v>
      </c>
      <c r="F23" s="180"/>
      <c r="G23" s="181">
        <f>G24+G28+G32</f>
        <v>13174.4</v>
      </c>
      <c r="H23" s="181">
        <f>H24+H28+H32</f>
        <v>13229</v>
      </c>
    </row>
    <row r="24" spans="1:8" ht="25.5">
      <c r="A24" s="176" t="s">
        <v>338</v>
      </c>
      <c r="B24" s="177" t="s">
        <v>127</v>
      </c>
      <c r="C24" s="178" t="s">
        <v>89</v>
      </c>
      <c r="D24" s="178" t="s">
        <v>91</v>
      </c>
      <c r="E24" s="182" t="s">
        <v>66</v>
      </c>
      <c r="F24" s="180" t="s">
        <v>339</v>
      </c>
      <c r="G24" s="181">
        <f>G25</f>
        <v>13174.4</v>
      </c>
      <c r="H24" s="181">
        <f>H25</f>
        <v>13106.2</v>
      </c>
    </row>
    <row r="25" spans="1:8" ht="12.75">
      <c r="A25" s="176" t="s">
        <v>340</v>
      </c>
      <c r="B25" s="177" t="s">
        <v>127</v>
      </c>
      <c r="C25" s="178" t="s">
        <v>89</v>
      </c>
      <c r="D25" s="178" t="s">
        <v>91</v>
      </c>
      <c r="E25" s="182" t="s">
        <v>66</v>
      </c>
      <c r="F25" s="180" t="s">
        <v>75</v>
      </c>
      <c r="G25" s="181">
        <f>G26+G27</f>
        <v>13174.4</v>
      </c>
      <c r="H25" s="181">
        <f>H26+H27</f>
        <v>13106.2</v>
      </c>
    </row>
    <row r="26" spans="1:8" ht="12.75">
      <c r="A26" s="176" t="s">
        <v>341</v>
      </c>
      <c r="B26" s="177" t="s">
        <v>127</v>
      </c>
      <c r="C26" s="178" t="s">
        <v>89</v>
      </c>
      <c r="D26" s="178" t="s">
        <v>91</v>
      </c>
      <c r="E26" s="182" t="s">
        <v>66</v>
      </c>
      <c r="F26" s="180" t="s">
        <v>342</v>
      </c>
      <c r="G26" s="181">
        <f>4376.7+4307.3+1490.5</f>
        <v>10174.5</v>
      </c>
      <c r="H26" s="181">
        <f>4376.7+4307.3+1490.5</f>
        <v>10174.5</v>
      </c>
    </row>
    <row r="27" spans="1:8" ht="25.5">
      <c r="A27" s="176" t="s">
        <v>343</v>
      </c>
      <c r="B27" s="177" t="s">
        <v>127</v>
      </c>
      <c r="C27" s="178" t="s">
        <v>89</v>
      </c>
      <c r="D27" s="178" t="s">
        <v>91</v>
      </c>
      <c r="E27" s="182" t="s">
        <v>66</v>
      </c>
      <c r="F27" s="180" t="s">
        <v>344</v>
      </c>
      <c r="G27" s="181">
        <f>3072.3-72.4</f>
        <v>2999.9</v>
      </c>
      <c r="H27" s="181">
        <f>3072.3-140.6</f>
        <v>2931.7000000000003</v>
      </c>
    </row>
    <row r="28" spans="1:8" ht="12.75">
      <c r="A28" s="176" t="s">
        <v>346</v>
      </c>
      <c r="B28" s="177" t="s">
        <v>127</v>
      </c>
      <c r="C28" s="178" t="s">
        <v>89</v>
      </c>
      <c r="D28" s="178" t="s">
        <v>91</v>
      </c>
      <c r="E28" s="182" t="s">
        <v>66</v>
      </c>
      <c r="F28" s="180" t="s">
        <v>347</v>
      </c>
      <c r="G28" s="181">
        <f>G29</f>
        <v>0</v>
      </c>
      <c r="H28" s="181">
        <f>H29</f>
        <v>122.8</v>
      </c>
    </row>
    <row r="29" spans="1:8" ht="12.75">
      <c r="A29" s="176" t="s">
        <v>348</v>
      </c>
      <c r="B29" s="177" t="s">
        <v>127</v>
      </c>
      <c r="C29" s="178" t="s">
        <v>89</v>
      </c>
      <c r="D29" s="178" t="s">
        <v>91</v>
      </c>
      <c r="E29" s="182" t="s">
        <v>66</v>
      </c>
      <c r="F29" s="180" t="s">
        <v>349</v>
      </c>
      <c r="G29" s="181">
        <f>G30+G31</f>
        <v>0</v>
      </c>
      <c r="H29" s="181">
        <f>H30+H31</f>
        <v>122.8</v>
      </c>
    </row>
    <row r="30" spans="1:8" ht="12.75">
      <c r="A30" s="176" t="s">
        <v>166</v>
      </c>
      <c r="B30" s="177" t="s">
        <v>127</v>
      </c>
      <c r="C30" s="178" t="s">
        <v>89</v>
      </c>
      <c r="D30" s="178" t="s">
        <v>91</v>
      </c>
      <c r="E30" s="182" t="s">
        <v>66</v>
      </c>
      <c r="F30" s="180" t="s">
        <v>65</v>
      </c>
      <c r="G30" s="181">
        <v>0</v>
      </c>
      <c r="H30" s="181">
        <f>122.8-50</f>
        <v>72.8</v>
      </c>
    </row>
    <row r="31" spans="1:8" ht="12.75">
      <c r="A31" s="176" t="s">
        <v>473</v>
      </c>
      <c r="B31" s="177" t="s">
        <v>127</v>
      </c>
      <c r="C31" s="178" t="s">
        <v>89</v>
      </c>
      <c r="D31" s="178" t="s">
        <v>91</v>
      </c>
      <c r="E31" s="182" t="s">
        <v>66</v>
      </c>
      <c r="F31" s="180" t="s">
        <v>474</v>
      </c>
      <c r="G31" s="181">
        <v>0</v>
      </c>
      <c r="H31" s="181">
        <v>50</v>
      </c>
    </row>
    <row r="32" spans="1:8" ht="0.75" customHeight="1">
      <c r="A32" s="176" t="s">
        <v>350</v>
      </c>
      <c r="B32" s="177" t="s">
        <v>127</v>
      </c>
      <c r="C32" s="178" t="s">
        <v>89</v>
      </c>
      <c r="D32" s="178" t="s">
        <v>91</v>
      </c>
      <c r="E32" s="182" t="s">
        <v>66</v>
      </c>
      <c r="F32" s="180" t="s">
        <v>351</v>
      </c>
      <c r="G32" s="181">
        <f>G33</f>
        <v>0</v>
      </c>
      <c r="H32" s="181">
        <f>H33</f>
        <v>0</v>
      </c>
    </row>
    <row r="33" spans="1:8" ht="12.75" customHeight="1" hidden="1">
      <c r="A33" s="176" t="s">
        <v>352</v>
      </c>
      <c r="B33" s="177" t="s">
        <v>127</v>
      </c>
      <c r="C33" s="178" t="s">
        <v>89</v>
      </c>
      <c r="D33" s="178" t="s">
        <v>91</v>
      </c>
      <c r="E33" s="182" t="s">
        <v>66</v>
      </c>
      <c r="F33" s="180" t="s">
        <v>353</v>
      </c>
      <c r="G33" s="181">
        <f>G34+G35+G36</f>
        <v>0</v>
      </c>
      <c r="H33" s="181">
        <f>H34+H35+H36</f>
        <v>0</v>
      </c>
    </row>
    <row r="34" spans="1:8" ht="12.75" customHeight="1" hidden="1">
      <c r="A34" s="176" t="s">
        <v>354</v>
      </c>
      <c r="B34" s="177" t="s">
        <v>127</v>
      </c>
      <c r="C34" s="178" t="s">
        <v>89</v>
      </c>
      <c r="D34" s="178" t="s">
        <v>91</v>
      </c>
      <c r="E34" s="182" t="s">
        <v>66</v>
      </c>
      <c r="F34" s="180" t="s">
        <v>203</v>
      </c>
      <c r="G34" s="181">
        <v>0</v>
      </c>
      <c r="H34" s="181">
        <v>0</v>
      </c>
    </row>
    <row r="35" spans="1:8" ht="12.75" customHeight="1" hidden="1">
      <c r="A35" s="176" t="s">
        <v>167</v>
      </c>
      <c r="B35" s="177" t="s">
        <v>127</v>
      </c>
      <c r="C35" s="178" t="s">
        <v>89</v>
      </c>
      <c r="D35" s="178" t="s">
        <v>91</v>
      </c>
      <c r="E35" s="182" t="s">
        <v>66</v>
      </c>
      <c r="F35" s="180" t="s">
        <v>204</v>
      </c>
      <c r="G35" s="181">
        <v>0</v>
      </c>
      <c r="H35" s="181">
        <v>0</v>
      </c>
    </row>
    <row r="36" spans="1:8" ht="12.75" customHeight="1" hidden="1">
      <c r="A36" s="183" t="s">
        <v>168</v>
      </c>
      <c r="B36" s="177" t="s">
        <v>127</v>
      </c>
      <c r="C36" s="178" t="s">
        <v>89</v>
      </c>
      <c r="D36" s="178" t="s">
        <v>91</v>
      </c>
      <c r="E36" s="182" t="s">
        <v>66</v>
      </c>
      <c r="F36" s="184" t="s">
        <v>205</v>
      </c>
      <c r="G36" s="181">
        <v>0</v>
      </c>
      <c r="H36" s="181">
        <v>0</v>
      </c>
    </row>
    <row r="37" spans="1:8" ht="12.75" customHeight="1" hidden="1">
      <c r="A37" s="185" t="s">
        <v>355</v>
      </c>
      <c r="B37" s="186" t="s">
        <v>127</v>
      </c>
      <c r="C37" s="186" t="s">
        <v>89</v>
      </c>
      <c r="D37" s="186" t="s">
        <v>198</v>
      </c>
      <c r="E37" s="187"/>
      <c r="F37" s="188"/>
      <c r="G37" s="189">
        <f aca="true" t="shared" si="1" ref="G37:H39">G38</f>
        <v>0</v>
      </c>
      <c r="H37" s="189">
        <f t="shared" si="1"/>
        <v>0</v>
      </c>
    </row>
    <row r="38" spans="1:8" ht="12.75" customHeight="1" hidden="1">
      <c r="A38" s="185" t="s">
        <v>356</v>
      </c>
      <c r="B38" s="190" t="s">
        <v>127</v>
      </c>
      <c r="C38" s="186" t="s">
        <v>89</v>
      </c>
      <c r="D38" s="186" t="s">
        <v>198</v>
      </c>
      <c r="E38" s="187">
        <v>9910640190</v>
      </c>
      <c r="F38" s="191"/>
      <c r="G38" s="192">
        <f t="shared" si="1"/>
        <v>0</v>
      </c>
      <c r="H38" s="192">
        <f t="shared" si="1"/>
        <v>0</v>
      </c>
    </row>
    <row r="39" spans="1:8" ht="12.75" customHeight="1" hidden="1">
      <c r="A39" s="185" t="s">
        <v>350</v>
      </c>
      <c r="B39" s="190" t="s">
        <v>127</v>
      </c>
      <c r="C39" s="186" t="str">
        <f>C37</f>
        <v>01</v>
      </c>
      <c r="D39" s="186" t="str">
        <f>D37</f>
        <v>07</v>
      </c>
      <c r="E39" s="187">
        <v>9910640190</v>
      </c>
      <c r="F39" s="191" t="s">
        <v>351</v>
      </c>
      <c r="G39" s="192">
        <f t="shared" si="1"/>
        <v>0</v>
      </c>
      <c r="H39" s="192">
        <f t="shared" si="1"/>
        <v>0</v>
      </c>
    </row>
    <row r="40" spans="1:8" ht="12.75" customHeight="1" hidden="1">
      <c r="A40" s="185" t="s">
        <v>357</v>
      </c>
      <c r="B40" s="190" t="s">
        <v>127</v>
      </c>
      <c r="C40" s="186" t="str">
        <f>C38</f>
        <v>01</v>
      </c>
      <c r="D40" s="186" t="str">
        <f>D38</f>
        <v>07</v>
      </c>
      <c r="E40" s="187">
        <v>9910640190</v>
      </c>
      <c r="F40" s="191" t="s">
        <v>206</v>
      </c>
      <c r="G40" s="192">
        <v>0</v>
      </c>
      <c r="H40" s="192">
        <v>0</v>
      </c>
    </row>
    <row r="41" spans="1:8" ht="12.75">
      <c r="A41" s="176" t="s">
        <v>358</v>
      </c>
      <c r="B41" s="177" t="s">
        <v>127</v>
      </c>
      <c r="C41" s="178" t="s">
        <v>89</v>
      </c>
      <c r="D41" s="178" t="s">
        <v>100</v>
      </c>
      <c r="E41" s="179"/>
      <c r="F41" s="180"/>
      <c r="G41" s="181">
        <f aca="true" t="shared" si="2" ref="G41:H44">G42</f>
        <v>48</v>
      </c>
      <c r="H41" s="181">
        <f t="shared" si="2"/>
        <v>48</v>
      </c>
    </row>
    <row r="42" spans="1:8" ht="12.75">
      <c r="A42" s="176" t="s">
        <v>169</v>
      </c>
      <c r="B42" s="177" t="s">
        <v>127</v>
      </c>
      <c r="C42" s="178" t="s">
        <v>89</v>
      </c>
      <c r="D42" s="178" t="s">
        <v>100</v>
      </c>
      <c r="E42" s="182" t="s">
        <v>191</v>
      </c>
      <c r="F42" s="180"/>
      <c r="G42" s="181">
        <f t="shared" si="2"/>
        <v>48</v>
      </c>
      <c r="H42" s="181">
        <f t="shared" si="2"/>
        <v>48</v>
      </c>
    </row>
    <row r="43" spans="1:8" ht="12.75">
      <c r="A43" s="176" t="s">
        <v>359</v>
      </c>
      <c r="B43" s="177" t="s">
        <v>127</v>
      </c>
      <c r="C43" s="178" t="s">
        <v>89</v>
      </c>
      <c r="D43" s="178" t="s">
        <v>100</v>
      </c>
      <c r="E43" s="182" t="s">
        <v>68</v>
      </c>
      <c r="F43" s="180"/>
      <c r="G43" s="181">
        <f t="shared" si="2"/>
        <v>48</v>
      </c>
      <c r="H43" s="181">
        <f t="shared" si="2"/>
        <v>48</v>
      </c>
    </row>
    <row r="44" spans="1:8" ht="12.75">
      <c r="A44" s="176" t="s">
        <v>350</v>
      </c>
      <c r="B44" s="177" t="s">
        <v>127</v>
      </c>
      <c r="C44" s="178" t="s">
        <v>89</v>
      </c>
      <c r="D44" s="178" t="s">
        <v>100</v>
      </c>
      <c r="E44" s="182" t="s">
        <v>68</v>
      </c>
      <c r="F44" s="180" t="s">
        <v>351</v>
      </c>
      <c r="G44" s="181">
        <f t="shared" si="2"/>
        <v>48</v>
      </c>
      <c r="H44" s="181">
        <f t="shared" si="2"/>
        <v>48</v>
      </c>
    </row>
    <row r="45" spans="1:8" ht="12.75">
      <c r="A45" s="176" t="s">
        <v>77</v>
      </c>
      <c r="B45" s="177" t="s">
        <v>127</v>
      </c>
      <c r="C45" s="178" t="s">
        <v>89</v>
      </c>
      <c r="D45" s="178" t="s">
        <v>100</v>
      </c>
      <c r="E45" s="182" t="s">
        <v>68</v>
      </c>
      <c r="F45" s="180" t="s">
        <v>78</v>
      </c>
      <c r="G45" s="181">
        <v>48</v>
      </c>
      <c r="H45" s="181">
        <v>48</v>
      </c>
    </row>
    <row r="46" spans="1:8" ht="12.75">
      <c r="A46" s="176" t="s">
        <v>360</v>
      </c>
      <c r="B46" s="177" t="s">
        <v>127</v>
      </c>
      <c r="C46" s="178" t="s">
        <v>89</v>
      </c>
      <c r="D46" s="178" t="s">
        <v>92</v>
      </c>
      <c r="E46" s="179"/>
      <c r="F46" s="180"/>
      <c r="G46" s="181">
        <f>G47+G51+G55+G59+G63+G67+G75+G71+G79+G83</f>
        <v>60.800000000000004</v>
      </c>
      <c r="H46" s="181">
        <f>H47+H51+H55+H59+H63+H67+H75+H71+H79+H83</f>
        <v>60.800000000000004</v>
      </c>
    </row>
    <row r="47" spans="1:8" ht="12.75">
      <c r="A47" s="183" t="s">
        <v>171</v>
      </c>
      <c r="B47" s="177" t="s">
        <v>127</v>
      </c>
      <c r="C47" s="178" t="s">
        <v>89</v>
      </c>
      <c r="D47" s="178" t="s">
        <v>92</v>
      </c>
      <c r="E47" s="182" t="s">
        <v>80</v>
      </c>
      <c r="F47" s="180"/>
      <c r="G47" s="181">
        <f aca="true" t="shared" si="3" ref="G47:H49">G48</f>
        <v>0.7</v>
      </c>
      <c r="H47" s="181">
        <f t="shared" si="3"/>
        <v>0.7</v>
      </c>
    </row>
    <row r="48" spans="1:8" ht="12.75">
      <c r="A48" s="176" t="s">
        <v>346</v>
      </c>
      <c r="B48" s="177" t="s">
        <v>127</v>
      </c>
      <c r="C48" s="178" t="s">
        <v>89</v>
      </c>
      <c r="D48" s="178" t="s">
        <v>92</v>
      </c>
      <c r="E48" s="182" t="s">
        <v>80</v>
      </c>
      <c r="F48" s="180" t="s">
        <v>347</v>
      </c>
      <c r="G48" s="181">
        <f t="shared" si="3"/>
        <v>0.7</v>
      </c>
      <c r="H48" s="181">
        <f t="shared" si="3"/>
        <v>0.7</v>
      </c>
    </row>
    <row r="49" spans="1:8" ht="12.75">
      <c r="A49" s="176" t="s">
        <v>348</v>
      </c>
      <c r="B49" s="177" t="s">
        <v>127</v>
      </c>
      <c r="C49" s="178" t="s">
        <v>89</v>
      </c>
      <c r="D49" s="178" t="s">
        <v>92</v>
      </c>
      <c r="E49" s="182" t="s">
        <v>80</v>
      </c>
      <c r="F49" s="180" t="s">
        <v>349</v>
      </c>
      <c r="G49" s="181">
        <f t="shared" si="3"/>
        <v>0.7</v>
      </c>
      <c r="H49" s="181">
        <f t="shared" si="3"/>
        <v>0.7</v>
      </c>
    </row>
    <row r="50" spans="1:8" ht="14.25" customHeight="1">
      <c r="A50" s="176" t="s">
        <v>166</v>
      </c>
      <c r="B50" s="177" t="s">
        <v>127</v>
      </c>
      <c r="C50" s="178" t="s">
        <v>89</v>
      </c>
      <c r="D50" s="178" t="s">
        <v>92</v>
      </c>
      <c r="E50" s="182" t="s">
        <v>80</v>
      </c>
      <c r="F50" s="180" t="s">
        <v>65</v>
      </c>
      <c r="G50" s="181">
        <v>0.7</v>
      </c>
      <c r="H50" s="181">
        <v>0.7</v>
      </c>
    </row>
    <row r="51" spans="1:8" ht="13.5" customHeight="1">
      <c r="A51" s="193" t="s">
        <v>525</v>
      </c>
      <c r="B51" s="177" t="s">
        <v>127</v>
      </c>
      <c r="C51" s="178" t="s">
        <v>89</v>
      </c>
      <c r="D51" s="178" t="s">
        <v>92</v>
      </c>
      <c r="E51" s="182" t="s">
        <v>327</v>
      </c>
      <c r="F51" s="180"/>
      <c r="G51" s="181">
        <f aca="true" t="shared" si="4" ref="G51:H53">G52</f>
        <v>0</v>
      </c>
      <c r="H51" s="181">
        <f t="shared" si="4"/>
        <v>0</v>
      </c>
    </row>
    <row r="52" spans="1:8" ht="12.75" customHeight="1">
      <c r="A52" s="176" t="s">
        <v>346</v>
      </c>
      <c r="B52" s="177" t="s">
        <v>127</v>
      </c>
      <c r="C52" s="178" t="s">
        <v>89</v>
      </c>
      <c r="D52" s="178" t="s">
        <v>92</v>
      </c>
      <c r="E52" s="182" t="s">
        <v>327</v>
      </c>
      <c r="F52" s="180" t="s">
        <v>347</v>
      </c>
      <c r="G52" s="181">
        <f t="shared" si="4"/>
        <v>0</v>
      </c>
      <c r="H52" s="181">
        <f t="shared" si="4"/>
        <v>0</v>
      </c>
    </row>
    <row r="53" spans="1:8" ht="13.5" customHeight="1">
      <c r="A53" s="176" t="s">
        <v>348</v>
      </c>
      <c r="B53" s="177" t="s">
        <v>127</v>
      </c>
      <c r="C53" s="178" t="s">
        <v>89</v>
      </c>
      <c r="D53" s="178" t="s">
        <v>92</v>
      </c>
      <c r="E53" s="182" t="s">
        <v>327</v>
      </c>
      <c r="F53" s="180" t="s">
        <v>349</v>
      </c>
      <c r="G53" s="181">
        <f t="shared" si="4"/>
        <v>0</v>
      </c>
      <c r="H53" s="181">
        <f t="shared" si="4"/>
        <v>0</v>
      </c>
    </row>
    <row r="54" spans="1:8" ht="13.5" customHeight="1">
      <c r="A54" s="176" t="s">
        <v>166</v>
      </c>
      <c r="B54" s="177" t="s">
        <v>127</v>
      </c>
      <c r="C54" s="178" t="s">
        <v>89</v>
      </c>
      <c r="D54" s="178" t="s">
        <v>92</v>
      </c>
      <c r="E54" s="182" t="s">
        <v>327</v>
      </c>
      <c r="F54" s="180" t="s">
        <v>65</v>
      </c>
      <c r="G54" s="181">
        <v>0</v>
      </c>
      <c r="H54" s="181">
        <v>0</v>
      </c>
    </row>
    <row r="55" spans="1:8" ht="25.5" customHeight="1">
      <c r="A55" s="194" t="s">
        <v>524</v>
      </c>
      <c r="B55" s="177" t="s">
        <v>127</v>
      </c>
      <c r="C55" s="178" t="s">
        <v>89</v>
      </c>
      <c r="D55" s="178" t="s">
        <v>92</v>
      </c>
      <c r="E55" s="182" t="s">
        <v>74</v>
      </c>
      <c r="F55" s="180"/>
      <c r="G55" s="181">
        <f aca="true" t="shared" si="5" ref="G55:H57">G56</f>
        <v>0</v>
      </c>
      <c r="H55" s="181">
        <f t="shared" si="5"/>
        <v>0</v>
      </c>
    </row>
    <row r="56" spans="1:8" ht="13.5" customHeight="1">
      <c r="A56" s="176" t="s">
        <v>346</v>
      </c>
      <c r="B56" s="177" t="s">
        <v>127</v>
      </c>
      <c r="C56" s="178" t="s">
        <v>89</v>
      </c>
      <c r="D56" s="178" t="s">
        <v>92</v>
      </c>
      <c r="E56" s="182" t="s">
        <v>74</v>
      </c>
      <c r="F56" s="180" t="s">
        <v>347</v>
      </c>
      <c r="G56" s="181">
        <f t="shared" si="5"/>
        <v>0</v>
      </c>
      <c r="H56" s="181">
        <f t="shared" si="5"/>
        <v>0</v>
      </c>
    </row>
    <row r="57" spans="1:8" ht="14.25" customHeight="1">
      <c r="A57" s="176" t="s">
        <v>348</v>
      </c>
      <c r="B57" s="177" t="s">
        <v>127</v>
      </c>
      <c r="C57" s="178" t="s">
        <v>89</v>
      </c>
      <c r="D57" s="178" t="s">
        <v>92</v>
      </c>
      <c r="E57" s="182" t="s">
        <v>74</v>
      </c>
      <c r="F57" s="180" t="s">
        <v>349</v>
      </c>
      <c r="G57" s="181">
        <f t="shared" si="5"/>
        <v>0</v>
      </c>
      <c r="H57" s="181">
        <f t="shared" si="5"/>
        <v>0</v>
      </c>
    </row>
    <row r="58" spans="1:8" ht="15.75" customHeight="1">
      <c r="A58" s="176" t="s">
        <v>166</v>
      </c>
      <c r="B58" s="177" t="s">
        <v>127</v>
      </c>
      <c r="C58" s="178" t="s">
        <v>89</v>
      </c>
      <c r="D58" s="178" t="s">
        <v>92</v>
      </c>
      <c r="E58" s="182" t="s">
        <v>74</v>
      </c>
      <c r="F58" s="180" t="s">
        <v>65</v>
      </c>
      <c r="G58" s="181">
        <v>0</v>
      </c>
      <c r="H58" s="181">
        <v>0</v>
      </c>
    </row>
    <row r="59" spans="1:8" ht="25.5" customHeight="1">
      <c r="A59" s="194" t="s">
        <v>526</v>
      </c>
      <c r="B59" s="177" t="s">
        <v>127</v>
      </c>
      <c r="C59" s="178" t="s">
        <v>89</v>
      </c>
      <c r="D59" s="178" t="s">
        <v>92</v>
      </c>
      <c r="E59" s="182" t="s">
        <v>330</v>
      </c>
      <c r="F59" s="180"/>
      <c r="G59" s="181">
        <f aca="true" t="shared" si="6" ref="G59:H61">G60</f>
        <v>0</v>
      </c>
      <c r="H59" s="181">
        <f t="shared" si="6"/>
        <v>0</v>
      </c>
    </row>
    <row r="60" spans="1:8" ht="12.75" customHeight="1">
      <c r="A60" s="176" t="s">
        <v>346</v>
      </c>
      <c r="B60" s="177" t="s">
        <v>127</v>
      </c>
      <c r="C60" s="178" t="s">
        <v>89</v>
      </c>
      <c r="D60" s="178" t="s">
        <v>92</v>
      </c>
      <c r="E60" s="182" t="s">
        <v>330</v>
      </c>
      <c r="F60" s="180" t="s">
        <v>347</v>
      </c>
      <c r="G60" s="181">
        <f t="shared" si="6"/>
        <v>0</v>
      </c>
      <c r="H60" s="181">
        <f t="shared" si="6"/>
        <v>0</v>
      </c>
    </row>
    <row r="61" spans="1:8" ht="12.75" customHeight="1">
      <c r="A61" s="176" t="s">
        <v>348</v>
      </c>
      <c r="B61" s="177" t="s">
        <v>127</v>
      </c>
      <c r="C61" s="178" t="s">
        <v>89</v>
      </c>
      <c r="D61" s="178" t="s">
        <v>92</v>
      </c>
      <c r="E61" s="182" t="s">
        <v>330</v>
      </c>
      <c r="F61" s="180" t="s">
        <v>349</v>
      </c>
      <c r="G61" s="181">
        <f t="shared" si="6"/>
        <v>0</v>
      </c>
      <c r="H61" s="181">
        <f t="shared" si="6"/>
        <v>0</v>
      </c>
    </row>
    <row r="62" spans="1:8" ht="14.25" customHeight="1">
      <c r="A62" s="176" t="s">
        <v>166</v>
      </c>
      <c r="B62" s="177" t="s">
        <v>127</v>
      </c>
      <c r="C62" s="178" t="s">
        <v>89</v>
      </c>
      <c r="D62" s="178" t="s">
        <v>92</v>
      </c>
      <c r="E62" s="182" t="s">
        <v>330</v>
      </c>
      <c r="F62" s="180" t="s">
        <v>65</v>
      </c>
      <c r="G62" s="181">
        <v>0</v>
      </c>
      <c r="H62" s="181">
        <v>0</v>
      </c>
    </row>
    <row r="63" spans="1:8" ht="13.5" customHeight="1">
      <c r="A63" s="193" t="s">
        <v>527</v>
      </c>
      <c r="B63" s="177" t="s">
        <v>127</v>
      </c>
      <c r="C63" s="178" t="s">
        <v>89</v>
      </c>
      <c r="D63" s="178" t="s">
        <v>92</v>
      </c>
      <c r="E63" s="182" t="s">
        <v>188</v>
      </c>
      <c r="F63" s="180"/>
      <c r="G63" s="181">
        <f aca="true" t="shared" si="7" ref="G63:H65">G64</f>
        <v>0</v>
      </c>
      <c r="H63" s="181">
        <f t="shared" si="7"/>
        <v>0</v>
      </c>
    </row>
    <row r="64" spans="1:8" ht="13.5" customHeight="1">
      <c r="A64" s="176" t="s">
        <v>346</v>
      </c>
      <c r="B64" s="177" t="s">
        <v>127</v>
      </c>
      <c r="C64" s="178" t="s">
        <v>89</v>
      </c>
      <c r="D64" s="178" t="s">
        <v>92</v>
      </c>
      <c r="E64" s="182" t="s">
        <v>188</v>
      </c>
      <c r="F64" s="180" t="s">
        <v>347</v>
      </c>
      <c r="G64" s="181">
        <f t="shared" si="7"/>
        <v>0</v>
      </c>
      <c r="H64" s="181">
        <f t="shared" si="7"/>
        <v>0</v>
      </c>
    </row>
    <row r="65" spans="1:8" ht="12.75" customHeight="1">
      <c r="A65" s="176" t="s">
        <v>348</v>
      </c>
      <c r="B65" s="177" t="s">
        <v>127</v>
      </c>
      <c r="C65" s="178" t="s">
        <v>89</v>
      </c>
      <c r="D65" s="178" t="s">
        <v>92</v>
      </c>
      <c r="E65" s="182" t="s">
        <v>188</v>
      </c>
      <c r="F65" s="180" t="s">
        <v>349</v>
      </c>
      <c r="G65" s="181">
        <f t="shared" si="7"/>
        <v>0</v>
      </c>
      <c r="H65" s="181">
        <f t="shared" si="7"/>
        <v>0</v>
      </c>
    </row>
    <row r="66" spans="1:8" ht="14.25" customHeight="1">
      <c r="A66" s="176" t="s">
        <v>166</v>
      </c>
      <c r="B66" s="177" t="s">
        <v>127</v>
      </c>
      <c r="C66" s="178" t="s">
        <v>89</v>
      </c>
      <c r="D66" s="178" t="s">
        <v>92</v>
      </c>
      <c r="E66" s="182" t="s">
        <v>188</v>
      </c>
      <c r="F66" s="180" t="s">
        <v>65</v>
      </c>
      <c r="G66" s="181">
        <v>0</v>
      </c>
      <c r="H66" s="181">
        <v>0</v>
      </c>
    </row>
    <row r="67" spans="1:8" ht="25.5" customHeight="1">
      <c r="A67" s="193" t="s">
        <v>528</v>
      </c>
      <c r="B67" s="177" t="s">
        <v>127</v>
      </c>
      <c r="C67" s="178" t="s">
        <v>89</v>
      </c>
      <c r="D67" s="178" t="s">
        <v>92</v>
      </c>
      <c r="E67" s="182" t="s">
        <v>189</v>
      </c>
      <c r="F67" s="180"/>
      <c r="G67" s="181">
        <f aca="true" t="shared" si="8" ref="G67:H69">G68</f>
        <v>0</v>
      </c>
      <c r="H67" s="181">
        <f t="shared" si="8"/>
        <v>0</v>
      </c>
    </row>
    <row r="68" spans="1:8" ht="12.75" customHeight="1">
      <c r="A68" s="176" t="s">
        <v>346</v>
      </c>
      <c r="B68" s="177" t="s">
        <v>127</v>
      </c>
      <c r="C68" s="178" t="s">
        <v>89</v>
      </c>
      <c r="D68" s="178" t="s">
        <v>92</v>
      </c>
      <c r="E68" s="182" t="s">
        <v>189</v>
      </c>
      <c r="F68" s="180" t="s">
        <v>347</v>
      </c>
      <c r="G68" s="181">
        <f t="shared" si="8"/>
        <v>0</v>
      </c>
      <c r="H68" s="181">
        <f t="shared" si="8"/>
        <v>0</v>
      </c>
    </row>
    <row r="69" spans="1:8" ht="13.5" customHeight="1">
      <c r="A69" s="176" t="s">
        <v>348</v>
      </c>
      <c r="B69" s="177" t="s">
        <v>127</v>
      </c>
      <c r="C69" s="178" t="s">
        <v>89</v>
      </c>
      <c r="D69" s="178" t="s">
        <v>92</v>
      </c>
      <c r="E69" s="182" t="s">
        <v>189</v>
      </c>
      <c r="F69" s="180" t="s">
        <v>349</v>
      </c>
      <c r="G69" s="181">
        <f t="shared" si="8"/>
        <v>0</v>
      </c>
      <c r="H69" s="181">
        <f t="shared" si="8"/>
        <v>0</v>
      </c>
    </row>
    <row r="70" spans="1:8" ht="13.5" customHeight="1">
      <c r="A70" s="176" t="s">
        <v>166</v>
      </c>
      <c r="B70" s="177" t="s">
        <v>127</v>
      </c>
      <c r="C70" s="178" t="s">
        <v>89</v>
      </c>
      <c r="D70" s="178" t="s">
        <v>92</v>
      </c>
      <c r="E70" s="182" t="s">
        <v>189</v>
      </c>
      <c r="F70" s="180" t="s">
        <v>65</v>
      </c>
      <c r="G70" s="181">
        <v>0</v>
      </c>
      <c r="H70" s="181">
        <v>0</v>
      </c>
    </row>
    <row r="71" spans="1:8" ht="27.75" customHeight="1">
      <c r="A71" s="193" t="s">
        <v>529</v>
      </c>
      <c r="B71" s="177" t="s">
        <v>127</v>
      </c>
      <c r="C71" s="178" t="s">
        <v>89</v>
      </c>
      <c r="D71" s="178" t="s">
        <v>92</v>
      </c>
      <c r="E71" s="182" t="s">
        <v>190</v>
      </c>
      <c r="F71" s="180"/>
      <c r="G71" s="181">
        <f aca="true" t="shared" si="9" ref="G71:H73">G72</f>
        <v>0</v>
      </c>
      <c r="H71" s="181">
        <f t="shared" si="9"/>
        <v>0</v>
      </c>
    </row>
    <row r="72" spans="1:8" ht="13.5" customHeight="1">
      <c r="A72" s="176" t="s">
        <v>346</v>
      </c>
      <c r="B72" s="177" t="s">
        <v>127</v>
      </c>
      <c r="C72" s="178" t="s">
        <v>89</v>
      </c>
      <c r="D72" s="178" t="s">
        <v>92</v>
      </c>
      <c r="E72" s="182" t="s">
        <v>190</v>
      </c>
      <c r="F72" s="180" t="s">
        <v>347</v>
      </c>
      <c r="G72" s="181">
        <f t="shared" si="9"/>
        <v>0</v>
      </c>
      <c r="H72" s="181">
        <f t="shared" si="9"/>
        <v>0</v>
      </c>
    </row>
    <row r="73" spans="1:8" ht="15" customHeight="1">
      <c r="A73" s="176" t="s">
        <v>348</v>
      </c>
      <c r="B73" s="177" t="s">
        <v>127</v>
      </c>
      <c r="C73" s="178" t="s">
        <v>89</v>
      </c>
      <c r="D73" s="178" t="s">
        <v>92</v>
      </c>
      <c r="E73" s="182" t="s">
        <v>190</v>
      </c>
      <c r="F73" s="180" t="s">
        <v>349</v>
      </c>
      <c r="G73" s="181">
        <f t="shared" si="9"/>
        <v>0</v>
      </c>
      <c r="H73" s="181">
        <f t="shared" si="9"/>
        <v>0</v>
      </c>
    </row>
    <row r="74" spans="1:8" ht="14.25" customHeight="1">
      <c r="A74" s="176" t="s">
        <v>166</v>
      </c>
      <c r="B74" s="177" t="s">
        <v>127</v>
      </c>
      <c r="C74" s="178" t="s">
        <v>89</v>
      </c>
      <c r="D74" s="178" t="s">
        <v>92</v>
      </c>
      <c r="E74" s="182" t="s">
        <v>190</v>
      </c>
      <c r="F74" s="180" t="s">
        <v>65</v>
      </c>
      <c r="G74" s="181">
        <v>0</v>
      </c>
      <c r="H74" s="181">
        <v>0</v>
      </c>
    </row>
    <row r="75" spans="1:8" ht="26.25" customHeight="1">
      <c r="A75" s="193" t="s">
        <v>530</v>
      </c>
      <c r="B75" s="177" t="s">
        <v>127</v>
      </c>
      <c r="C75" s="178" t="s">
        <v>89</v>
      </c>
      <c r="D75" s="178" t="s">
        <v>92</v>
      </c>
      <c r="E75" s="182" t="s">
        <v>329</v>
      </c>
      <c r="F75" s="180"/>
      <c r="G75" s="181">
        <f aca="true" t="shared" si="10" ref="G75:H77">G76</f>
        <v>0</v>
      </c>
      <c r="H75" s="181">
        <f t="shared" si="10"/>
        <v>0</v>
      </c>
    </row>
    <row r="76" spans="1:8" ht="15.75" customHeight="1">
      <c r="A76" s="176" t="s">
        <v>346</v>
      </c>
      <c r="B76" s="177" t="s">
        <v>127</v>
      </c>
      <c r="C76" s="178" t="s">
        <v>89</v>
      </c>
      <c r="D76" s="178" t="s">
        <v>92</v>
      </c>
      <c r="E76" s="182" t="s">
        <v>329</v>
      </c>
      <c r="F76" s="180" t="s">
        <v>347</v>
      </c>
      <c r="G76" s="181">
        <f t="shared" si="10"/>
        <v>0</v>
      </c>
      <c r="H76" s="181">
        <f t="shared" si="10"/>
        <v>0</v>
      </c>
    </row>
    <row r="77" spans="1:8" ht="15" customHeight="1">
      <c r="A77" s="176" t="s">
        <v>348</v>
      </c>
      <c r="B77" s="177" t="s">
        <v>127</v>
      </c>
      <c r="C77" s="178" t="s">
        <v>89</v>
      </c>
      <c r="D77" s="178" t="s">
        <v>92</v>
      </c>
      <c r="E77" s="182" t="s">
        <v>329</v>
      </c>
      <c r="F77" s="180" t="s">
        <v>349</v>
      </c>
      <c r="G77" s="181">
        <f t="shared" si="10"/>
        <v>0</v>
      </c>
      <c r="H77" s="181">
        <f t="shared" si="10"/>
        <v>0</v>
      </c>
    </row>
    <row r="78" spans="1:8" ht="12.75" customHeight="1">
      <c r="A78" s="176" t="s">
        <v>166</v>
      </c>
      <c r="B78" s="177" t="s">
        <v>127</v>
      </c>
      <c r="C78" s="178" t="s">
        <v>89</v>
      </c>
      <c r="D78" s="178" t="s">
        <v>92</v>
      </c>
      <c r="E78" s="182" t="s">
        <v>329</v>
      </c>
      <c r="F78" s="180" t="s">
        <v>65</v>
      </c>
      <c r="G78" s="181">
        <v>0</v>
      </c>
      <c r="H78" s="181">
        <v>0</v>
      </c>
    </row>
    <row r="79" spans="1:8" ht="12.75" customHeight="1">
      <c r="A79" s="193" t="s">
        <v>361</v>
      </c>
      <c r="B79" s="177" t="s">
        <v>127</v>
      </c>
      <c r="C79" s="178" t="s">
        <v>89</v>
      </c>
      <c r="D79" s="178" t="s">
        <v>92</v>
      </c>
      <c r="E79" s="182" t="s">
        <v>362</v>
      </c>
      <c r="F79" s="180"/>
      <c r="G79" s="181">
        <f aca="true" t="shared" si="11" ref="G79:H81">G80</f>
        <v>0</v>
      </c>
      <c r="H79" s="181">
        <f t="shared" si="11"/>
        <v>0</v>
      </c>
    </row>
    <row r="80" spans="1:8" ht="14.25" customHeight="1">
      <c r="A80" s="176" t="s">
        <v>346</v>
      </c>
      <c r="B80" s="177" t="s">
        <v>127</v>
      </c>
      <c r="C80" s="178" t="s">
        <v>89</v>
      </c>
      <c r="D80" s="178" t="s">
        <v>92</v>
      </c>
      <c r="E80" s="182" t="s">
        <v>362</v>
      </c>
      <c r="F80" s="180" t="s">
        <v>347</v>
      </c>
      <c r="G80" s="181">
        <f t="shared" si="11"/>
        <v>0</v>
      </c>
      <c r="H80" s="181">
        <f t="shared" si="11"/>
        <v>0</v>
      </c>
    </row>
    <row r="81" spans="1:8" ht="12" customHeight="1">
      <c r="A81" s="176" t="s">
        <v>348</v>
      </c>
      <c r="B81" s="177" t="s">
        <v>127</v>
      </c>
      <c r="C81" s="178" t="s">
        <v>89</v>
      </c>
      <c r="D81" s="178" t="s">
        <v>92</v>
      </c>
      <c r="E81" s="182" t="s">
        <v>362</v>
      </c>
      <c r="F81" s="180" t="s">
        <v>349</v>
      </c>
      <c r="G81" s="181">
        <f t="shared" si="11"/>
        <v>0</v>
      </c>
      <c r="H81" s="181">
        <f t="shared" si="11"/>
        <v>0</v>
      </c>
    </row>
    <row r="82" spans="1:8" ht="12" customHeight="1">
      <c r="A82" s="176" t="s">
        <v>166</v>
      </c>
      <c r="B82" s="177" t="s">
        <v>127</v>
      </c>
      <c r="C82" s="178" t="s">
        <v>89</v>
      </c>
      <c r="D82" s="178" t="s">
        <v>92</v>
      </c>
      <c r="E82" s="182" t="s">
        <v>362</v>
      </c>
      <c r="F82" s="180" t="s">
        <v>65</v>
      </c>
      <c r="G82" s="181">
        <v>0</v>
      </c>
      <c r="H82" s="181">
        <v>0</v>
      </c>
    </row>
    <row r="83" spans="1:8" ht="12.75">
      <c r="A83" s="230" t="s">
        <v>471</v>
      </c>
      <c r="B83" s="177" t="s">
        <v>127</v>
      </c>
      <c r="C83" s="178" t="s">
        <v>89</v>
      </c>
      <c r="D83" s="178" t="s">
        <v>92</v>
      </c>
      <c r="E83" s="182" t="s">
        <v>472</v>
      </c>
      <c r="F83" s="180"/>
      <c r="G83" s="181">
        <f>G84</f>
        <v>60.1</v>
      </c>
      <c r="H83" s="181">
        <f>H84</f>
        <v>60.1</v>
      </c>
    </row>
    <row r="84" spans="1:8" ht="12.75">
      <c r="A84" s="176" t="s">
        <v>340</v>
      </c>
      <c r="B84" s="177" t="s">
        <v>127</v>
      </c>
      <c r="C84" s="178" t="s">
        <v>89</v>
      </c>
      <c r="D84" s="178" t="s">
        <v>92</v>
      </c>
      <c r="E84" s="182" t="s">
        <v>472</v>
      </c>
      <c r="F84" s="180" t="s">
        <v>75</v>
      </c>
      <c r="G84" s="181">
        <f>G85+G86</f>
        <v>60.1</v>
      </c>
      <c r="H84" s="181">
        <f>H85+H86</f>
        <v>60.1</v>
      </c>
    </row>
    <row r="85" spans="1:8" ht="12.75">
      <c r="A85" s="176" t="s">
        <v>341</v>
      </c>
      <c r="B85" s="177" t="s">
        <v>127</v>
      </c>
      <c r="C85" s="178" t="s">
        <v>89</v>
      </c>
      <c r="D85" s="178" t="s">
        <v>92</v>
      </c>
      <c r="E85" s="182" t="s">
        <v>472</v>
      </c>
      <c r="F85" s="180" t="s">
        <v>342</v>
      </c>
      <c r="G85" s="181">
        <v>46.2</v>
      </c>
      <c r="H85" s="181">
        <v>46.2</v>
      </c>
    </row>
    <row r="86" spans="1:8" ht="25.5">
      <c r="A86" s="176" t="s">
        <v>343</v>
      </c>
      <c r="B86" s="177" t="s">
        <v>127</v>
      </c>
      <c r="C86" s="178" t="s">
        <v>89</v>
      </c>
      <c r="D86" s="178" t="s">
        <v>92</v>
      </c>
      <c r="E86" s="182" t="s">
        <v>472</v>
      </c>
      <c r="F86" s="180" t="s">
        <v>344</v>
      </c>
      <c r="G86" s="181">
        <v>13.9</v>
      </c>
      <c r="H86" s="181">
        <v>13.9</v>
      </c>
    </row>
    <row r="87" spans="1:8" ht="12.75">
      <c r="A87" s="176" t="s">
        <v>3</v>
      </c>
      <c r="B87" s="177" t="s">
        <v>127</v>
      </c>
      <c r="C87" s="178" t="s">
        <v>90</v>
      </c>
      <c r="D87" s="178" t="s">
        <v>335</v>
      </c>
      <c r="E87" s="179"/>
      <c r="F87" s="180"/>
      <c r="G87" s="181">
        <f aca="true" t="shared" si="12" ref="G87:H89">G88</f>
        <v>473.9</v>
      </c>
      <c r="H87" s="181">
        <f t="shared" si="12"/>
        <v>0</v>
      </c>
    </row>
    <row r="88" spans="1:8" ht="12.75">
      <c r="A88" s="176" t="s">
        <v>174</v>
      </c>
      <c r="B88" s="177" t="s">
        <v>127</v>
      </c>
      <c r="C88" s="178" t="s">
        <v>90</v>
      </c>
      <c r="D88" s="178" t="s">
        <v>95</v>
      </c>
      <c r="E88" s="179"/>
      <c r="F88" s="180"/>
      <c r="G88" s="181">
        <f t="shared" si="12"/>
        <v>473.9</v>
      </c>
      <c r="H88" s="181">
        <f t="shared" si="12"/>
        <v>0</v>
      </c>
    </row>
    <row r="89" spans="1:8" ht="12.75">
      <c r="A89" s="176" t="s">
        <v>363</v>
      </c>
      <c r="B89" s="177" t="s">
        <v>127</v>
      </c>
      <c r="C89" s="178" t="s">
        <v>90</v>
      </c>
      <c r="D89" s="178" t="s">
        <v>95</v>
      </c>
      <c r="E89" s="182" t="s">
        <v>364</v>
      </c>
      <c r="F89" s="180"/>
      <c r="G89" s="181">
        <f t="shared" si="12"/>
        <v>473.9</v>
      </c>
      <c r="H89" s="181">
        <f t="shared" si="12"/>
        <v>0</v>
      </c>
    </row>
    <row r="90" spans="1:8" ht="12.75">
      <c r="A90" s="176" t="s">
        <v>296</v>
      </c>
      <c r="B90" s="177" t="s">
        <v>127</v>
      </c>
      <c r="C90" s="178" t="s">
        <v>90</v>
      </c>
      <c r="D90" s="178" t="s">
        <v>95</v>
      </c>
      <c r="E90" s="182" t="s">
        <v>82</v>
      </c>
      <c r="F90" s="180"/>
      <c r="G90" s="181">
        <f>G91+G95</f>
        <v>473.9</v>
      </c>
      <c r="H90" s="181">
        <f>H91+H95</f>
        <v>0</v>
      </c>
    </row>
    <row r="91" spans="1:8" ht="25.5">
      <c r="A91" s="176" t="s">
        <v>338</v>
      </c>
      <c r="B91" s="177" t="s">
        <v>127</v>
      </c>
      <c r="C91" s="178" t="s">
        <v>90</v>
      </c>
      <c r="D91" s="178" t="s">
        <v>95</v>
      </c>
      <c r="E91" s="182" t="s">
        <v>82</v>
      </c>
      <c r="F91" s="180" t="s">
        <v>339</v>
      </c>
      <c r="G91" s="181">
        <f>G92</f>
        <v>442.29999999999995</v>
      </c>
      <c r="H91" s="181">
        <f>H92</f>
        <v>0</v>
      </c>
    </row>
    <row r="92" spans="1:8" ht="12.75">
      <c r="A92" s="176" t="s">
        <v>340</v>
      </c>
      <c r="B92" s="177" t="s">
        <v>127</v>
      </c>
      <c r="C92" s="178" t="s">
        <v>90</v>
      </c>
      <c r="D92" s="178" t="s">
        <v>95</v>
      </c>
      <c r="E92" s="182" t="s">
        <v>82</v>
      </c>
      <c r="F92" s="180" t="s">
        <v>75</v>
      </c>
      <c r="G92" s="181">
        <f>G93+G94</f>
        <v>442.29999999999995</v>
      </c>
      <c r="H92" s="181">
        <f>H93+H94</f>
        <v>0</v>
      </c>
    </row>
    <row r="93" spans="1:8" ht="12.75">
      <c r="A93" s="176" t="s">
        <v>341</v>
      </c>
      <c r="B93" s="177" t="s">
        <v>127</v>
      </c>
      <c r="C93" s="178" t="s">
        <v>90</v>
      </c>
      <c r="D93" s="178" t="s">
        <v>95</v>
      </c>
      <c r="E93" s="182" t="s">
        <v>82</v>
      </c>
      <c r="F93" s="180" t="s">
        <v>342</v>
      </c>
      <c r="G93" s="181">
        <v>339.7</v>
      </c>
      <c r="H93" s="181">
        <v>0</v>
      </c>
    </row>
    <row r="94" spans="1:8" ht="25.5">
      <c r="A94" s="176" t="s">
        <v>343</v>
      </c>
      <c r="B94" s="177" t="s">
        <v>127</v>
      </c>
      <c r="C94" s="178" t="s">
        <v>90</v>
      </c>
      <c r="D94" s="178" t="s">
        <v>95</v>
      </c>
      <c r="E94" s="182" t="s">
        <v>82</v>
      </c>
      <c r="F94" s="180" t="s">
        <v>344</v>
      </c>
      <c r="G94" s="181">
        <v>102.6</v>
      </c>
      <c r="H94" s="181">
        <v>0</v>
      </c>
    </row>
    <row r="95" spans="1:8" ht="12.75">
      <c r="A95" s="176" t="s">
        <v>346</v>
      </c>
      <c r="B95" s="177" t="s">
        <v>127</v>
      </c>
      <c r="C95" s="178" t="s">
        <v>90</v>
      </c>
      <c r="D95" s="178" t="s">
        <v>95</v>
      </c>
      <c r="E95" s="182" t="s">
        <v>82</v>
      </c>
      <c r="F95" s="180" t="s">
        <v>347</v>
      </c>
      <c r="G95" s="181">
        <f>G96</f>
        <v>31.6</v>
      </c>
      <c r="H95" s="181">
        <f>H96</f>
        <v>0</v>
      </c>
    </row>
    <row r="96" spans="1:8" ht="12.75">
      <c r="A96" s="176" t="s">
        <v>348</v>
      </c>
      <c r="B96" s="177" t="s">
        <v>127</v>
      </c>
      <c r="C96" s="178" t="s">
        <v>90</v>
      </c>
      <c r="D96" s="178" t="s">
        <v>95</v>
      </c>
      <c r="E96" s="182" t="s">
        <v>82</v>
      </c>
      <c r="F96" s="180" t="s">
        <v>349</v>
      </c>
      <c r="G96" s="181">
        <f>G97</f>
        <v>31.6</v>
      </c>
      <c r="H96" s="181">
        <f>H97</f>
        <v>0</v>
      </c>
    </row>
    <row r="97" spans="1:8" ht="12.75">
      <c r="A97" s="176" t="s">
        <v>166</v>
      </c>
      <c r="B97" s="177" t="s">
        <v>127</v>
      </c>
      <c r="C97" s="178" t="s">
        <v>90</v>
      </c>
      <c r="D97" s="178" t="s">
        <v>95</v>
      </c>
      <c r="E97" s="182" t="s">
        <v>82</v>
      </c>
      <c r="F97" s="180" t="s">
        <v>65</v>
      </c>
      <c r="G97" s="181">
        <v>31.6</v>
      </c>
      <c r="H97" s="181">
        <v>0</v>
      </c>
    </row>
    <row r="98" spans="1:8" ht="12.75">
      <c r="A98" s="176" t="s">
        <v>26</v>
      </c>
      <c r="B98" s="177" t="s">
        <v>127</v>
      </c>
      <c r="C98" s="178" t="s">
        <v>91</v>
      </c>
      <c r="D98" s="178" t="s">
        <v>335</v>
      </c>
      <c r="E98" s="179"/>
      <c r="F98" s="180"/>
      <c r="G98" s="181">
        <f>G99+G107+G128</f>
        <v>28062.600000000002</v>
      </c>
      <c r="H98" s="181">
        <f>H99+H107+H128</f>
        <v>26540.5</v>
      </c>
    </row>
    <row r="99" spans="1:8" ht="12.75">
      <c r="A99" s="183" t="s">
        <v>83</v>
      </c>
      <c r="B99" s="177" t="s">
        <v>127</v>
      </c>
      <c r="C99" s="177" t="s">
        <v>91</v>
      </c>
      <c r="D99" s="177" t="s">
        <v>89</v>
      </c>
      <c r="E99" s="179"/>
      <c r="F99" s="180"/>
      <c r="G99" s="181">
        <f>G100+G104</f>
        <v>120.8</v>
      </c>
      <c r="H99" s="181">
        <f>H100+H104</f>
        <v>120.8</v>
      </c>
    </row>
    <row r="100" spans="1:8" ht="25.5">
      <c r="A100" s="176" t="s">
        <v>338</v>
      </c>
      <c r="B100" s="177" t="s">
        <v>127</v>
      </c>
      <c r="C100" s="178" t="s">
        <v>91</v>
      </c>
      <c r="D100" s="177" t="s">
        <v>89</v>
      </c>
      <c r="E100" s="182" t="s">
        <v>69</v>
      </c>
      <c r="F100" s="180" t="s">
        <v>339</v>
      </c>
      <c r="G100" s="181">
        <f>G101</f>
        <v>116.3</v>
      </c>
      <c r="H100" s="181">
        <f>H101</f>
        <v>116.3</v>
      </c>
    </row>
    <row r="101" spans="1:8" ht="12.75">
      <c r="A101" s="176" t="s">
        <v>340</v>
      </c>
      <c r="B101" s="177" t="s">
        <v>127</v>
      </c>
      <c r="C101" s="177" t="s">
        <v>91</v>
      </c>
      <c r="D101" s="177" t="s">
        <v>89</v>
      </c>
      <c r="E101" s="182" t="s">
        <v>69</v>
      </c>
      <c r="F101" s="180" t="s">
        <v>75</v>
      </c>
      <c r="G101" s="181">
        <f>G102+G103</f>
        <v>116.3</v>
      </c>
      <c r="H101" s="181">
        <f>H102+H103</f>
        <v>116.3</v>
      </c>
    </row>
    <row r="102" spans="1:8" ht="12.75">
      <c r="A102" s="176" t="s">
        <v>341</v>
      </c>
      <c r="B102" s="177" t="s">
        <v>127</v>
      </c>
      <c r="C102" s="178" t="s">
        <v>91</v>
      </c>
      <c r="D102" s="177" t="s">
        <v>89</v>
      </c>
      <c r="E102" s="182" t="s">
        <v>69</v>
      </c>
      <c r="F102" s="180" t="s">
        <v>342</v>
      </c>
      <c r="G102" s="181">
        <v>92.8</v>
      </c>
      <c r="H102" s="181">
        <v>92.8</v>
      </c>
    </row>
    <row r="103" spans="1:8" ht="25.5">
      <c r="A103" s="176" t="s">
        <v>343</v>
      </c>
      <c r="B103" s="177" t="s">
        <v>127</v>
      </c>
      <c r="C103" s="177" t="s">
        <v>91</v>
      </c>
      <c r="D103" s="177" t="s">
        <v>89</v>
      </c>
      <c r="E103" s="182" t="s">
        <v>69</v>
      </c>
      <c r="F103" s="180" t="s">
        <v>344</v>
      </c>
      <c r="G103" s="181">
        <v>23.5</v>
      </c>
      <c r="H103" s="181">
        <v>23.5</v>
      </c>
    </row>
    <row r="104" spans="1:8" ht="12.75">
      <c r="A104" s="176" t="s">
        <v>346</v>
      </c>
      <c r="B104" s="177" t="s">
        <v>127</v>
      </c>
      <c r="C104" s="178" t="s">
        <v>91</v>
      </c>
      <c r="D104" s="177" t="s">
        <v>89</v>
      </c>
      <c r="E104" s="182" t="s">
        <v>69</v>
      </c>
      <c r="F104" s="180" t="s">
        <v>347</v>
      </c>
      <c r="G104" s="181">
        <f>G105</f>
        <v>4.5</v>
      </c>
      <c r="H104" s="181">
        <f>H105</f>
        <v>4.5</v>
      </c>
    </row>
    <row r="105" spans="1:8" ht="12.75">
      <c r="A105" s="176" t="s">
        <v>348</v>
      </c>
      <c r="B105" s="177" t="s">
        <v>127</v>
      </c>
      <c r="C105" s="177" t="s">
        <v>91</v>
      </c>
      <c r="D105" s="177" t="s">
        <v>89</v>
      </c>
      <c r="E105" s="182" t="s">
        <v>69</v>
      </c>
      <c r="F105" s="180" t="s">
        <v>349</v>
      </c>
      <c r="G105" s="181">
        <f>G106</f>
        <v>4.5</v>
      </c>
      <c r="H105" s="181">
        <f>H106</f>
        <v>4.5</v>
      </c>
    </row>
    <row r="106" spans="1:8" ht="12.75">
      <c r="A106" s="176" t="s">
        <v>166</v>
      </c>
      <c r="B106" s="177" t="s">
        <v>127</v>
      </c>
      <c r="C106" s="178" t="s">
        <v>91</v>
      </c>
      <c r="D106" s="177" t="s">
        <v>89</v>
      </c>
      <c r="E106" s="182" t="s">
        <v>69</v>
      </c>
      <c r="F106" s="180" t="s">
        <v>65</v>
      </c>
      <c r="G106" s="181">
        <v>4.5</v>
      </c>
      <c r="H106" s="181">
        <v>4.5</v>
      </c>
    </row>
    <row r="107" spans="1:8" ht="12.75">
      <c r="A107" s="176" t="s">
        <v>365</v>
      </c>
      <c r="B107" s="177" t="s">
        <v>127</v>
      </c>
      <c r="C107" s="177" t="s">
        <v>91</v>
      </c>
      <c r="D107" s="178" t="s">
        <v>99</v>
      </c>
      <c r="E107" s="179"/>
      <c r="F107" s="180"/>
      <c r="G107" s="181">
        <f aca="true" t="shared" si="13" ref="G107:H119">G108</f>
        <v>27941.800000000003</v>
      </c>
      <c r="H107" s="181">
        <f t="shared" si="13"/>
        <v>26419.7</v>
      </c>
    </row>
    <row r="108" spans="1:8" ht="12.75">
      <c r="A108" s="176" t="s">
        <v>62</v>
      </c>
      <c r="B108" s="177" t="s">
        <v>127</v>
      </c>
      <c r="C108" s="178" t="s">
        <v>91</v>
      </c>
      <c r="D108" s="178" t="s">
        <v>99</v>
      </c>
      <c r="E108" s="182"/>
      <c r="F108" s="180"/>
      <c r="G108" s="181">
        <f t="shared" si="13"/>
        <v>27941.800000000003</v>
      </c>
      <c r="H108" s="181">
        <f t="shared" si="13"/>
        <v>26419.7</v>
      </c>
    </row>
    <row r="109" spans="1:8" ht="25.5">
      <c r="A109" s="183" t="s">
        <v>505</v>
      </c>
      <c r="B109" s="177" t="s">
        <v>127</v>
      </c>
      <c r="C109" s="177" t="s">
        <v>91</v>
      </c>
      <c r="D109" s="178" t="s">
        <v>99</v>
      </c>
      <c r="E109" s="182" t="s">
        <v>70</v>
      </c>
      <c r="F109" s="180"/>
      <c r="G109" s="181">
        <f>G117+G110+G114</f>
        <v>27941.800000000003</v>
      </c>
      <c r="H109" s="181">
        <f>H117+H110+H114</f>
        <v>26419.7</v>
      </c>
    </row>
    <row r="110" spans="1:8" ht="12.75">
      <c r="A110" s="176" t="s">
        <v>346</v>
      </c>
      <c r="B110" s="177" t="s">
        <v>127</v>
      </c>
      <c r="C110" s="177" t="s">
        <v>91</v>
      </c>
      <c r="D110" s="178" t="s">
        <v>99</v>
      </c>
      <c r="E110" s="182" t="s">
        <v>70</v>
      </c>
      <c r="F110" s="180" t="s">
        <v>347</v>
      </c>
      <c r="G110" s="181">
        <f t="shared" si="13"/>
        <v>4226.1</v>
      </c>
      <c r="H110" s="181">
        <f t="shared" si="13"/>
        <v>4447.400000000001</v>
      </c>
    </row>
    <row r="111" spans="1:8" ht="12.75">
      <c r="A111" s="176" t="s">
        <v>348</v>
      </c>
      <c r="B111" s="177" t="s">
        <v>127</v>
      </c>
      <c r="C111" s="178" t="s">
        <v>91</v>
      </c>
      <c r="D111" s="178" t="s">
        <v>99</v>
      </c>
      <c r="E111" s="182" t="s">
        <v>70</v>
      </c>
      <c r="F111" s="180" t="s">
        <v>349</v>
      </c>
      <c r="G111" s="181">
        <f t="shared" si="13"/>
        <v>4226.1</v>
      </c>
      <c r="H111" s="181">
        <f t="shared" si="13"/>
        <v>4447.400000000001</v>
      </c>
    </row>
    <row r="112" spans="1:8" ht="12.75">
      <c r="A112" s="176" t="s">
        <v>166</v>
      </c>
      <c r="B112" s="177" t="s">
        <v>127</v>
      </c>
      <c r="C112" s="177" t="s">
        <v>91</v>
      </c>
      <c r="D112" s="178" t="s">
        <v>99</v>
      </c>
      <c r="E112" s="182" t="s">
        <v>70</v>
      </c>
      <c r="F112" s="180" t="s">
        <v>65</v>
      </c>
      <c r="G112" s="181">
        <f>4076.1+150</f>
        <v>4226.1</v>
      </c>
      <c r="H112" s="181">
        <f>4297.3+150.1</f>
        <v>4447.400000000001</v>
      </c>
    </row>
    <row r="113" spans="1:8" ht="12.75">
      <c r="A113" s="183" t="s">
        <v>389</v>
      </c>
      <c r="B113" s="177" t="s">
        <v>127</v>
      </c>
      <c r="C113" s="177" t="s">
        <v>91</v>
      </c>
      <c r="D113" s="178" t="s">
        <v>99</v>
      </c>
      <c r="E113" s="182" t="s">
        <v>523</v>
      </c>
      <c r="F113" s="180"/>
      <c r="G113" s="181">
        <f aca="true" t="shared" si="14" ref="G113:H115">G114</f>
        <v>0</v>
      </c>
      <c r="H113" s="181">
        <f t="shared" si="14"/>
        <v>0</v>
      </c>
    </row>
    <row r="114" spans="1:8" ht="12.75">
      <c r="A114" s="176" t="s">
        <v>346</v>
      </c>
      <c r="B114" s="177" t="s">
        <v>127</v>
      </c>
      <c r="C114" s="177" t="s">
        <v>91</v>
      </c>
      <c r="D114" s="178" t="s">
        <v>99</v>
      </c>
      <c r="E114" s="182" t="s">
        <v>523</v>
      </c>
      <c r="F114" s="180" t="s">
        <v>347</v>
      </c>
      <c r="G114" s="181">
        <f t="shared" si="14"/>
        <v>0</v>
      </c>
      <c r="H114" s="181">
        <f t="shared" si="14"/>
        <v>0</v>
      </c>
    </row>
    <row r="115" spans="1:8" ht="12.75" customHeight="1">
      <c r="A115" s="176" t="s">
        <v>348</v>
      </c>
      <c r="B115" s="177" t="s">
        <v>127</v>
      </c>
      <c r="C115" s="178" t="s">
        <v>91</v>
      </c>
      <c r="D115" s="178" t="s">
        <v>99</v>
      </c>
      <c r="E115" s="182" t="s">
        <v>523</v>
      </c>
      <c r="F115" s="180" t="s">
        <v>349</v>
      </c>
      <c r="G115" s="181">
        <f t="shared" si="14"/>
        <v>0</v>
      </c>
      <c r="H115" s="181">
        <f t="shared" si="14"/>
        <v>0</v>
      </c>
    </row>
    <row r="116" spans="1:8" ht="14.25" customHeight="1">
      <c r="A116" s="176" t="s">
        <v>166</v>
      </c>
      <c r="B116" s="177" t="s">
        <v>127</v>
      </c>
      <c r="C116" s="177" t="s">
        <v>91</v>
      </c>
      <c r="D116" s="178" t="s">
        <v>99</v>
      </c>
      <c r="E116" s="182" t="s">
        <v>523</v>
      </c>
      <c r="F116" s="180" t="s">
        <v>65</v>
      </c>
      <c r="G116" s="181">
        <v>0</v>
      </c>
      <c r="H116" s="181">
        <v>0</v>
      </c>
    </row>
    <row r="117" spans="1:8" ht="15" customHeight="1">
      <c r="A117" s="176" t="s">
        <v>366</v>
      </c>
      <c r="B117" s="379" t="s">
        <v>127</v>
      </c>
      <c r="C117" s="379" t="s">
        <v>91</v>
      </c>
      <c r="D117" s="380" t="s">
        <v>99</v>
      </c>
      <c r="E117" s="381" t="s">
        <v>520</v>
      </c>
      <c r="F117" s="180"/>
      <c r="G117" s="382">
        <f t="shared" si="13"/>
        <v>23715.7</v>
      </c>
      <c r="H117" s="382">
        <f t="shared" si="13"/>
        <v>21972.3</v>
      </c>
    </row>
    <row r="118" spans="1:8" ht="13.5" customHeight="1">
      <c r="A118" s="176" t="s">
        <v>346</v>
      </c>
      <c r="B118" s="177" t="s">
        <v>127</v>
      </c>
      <c r="C118" s="177" t="s">
        <v>91</v>
      </c>
      <c r="D118" s="178" t="s">
        <v>99</v>
      </c>
      <c r="E118" s="182" t="s">
        <v>520</v>
      </c>
      <c r="F118" s="180" t="s">
        <v>347</v>
      </c>
      <c r="G118" s="181">
        <f t="shared" si="13"/>
        <v>23715.7</v>
      </c>
      <c r="H118" s="181">
        <f t="shared" si="13"/>
        <v>21972.3</v>
      </c>
    </row>
    <row r="119" spans="1:8" ht="13.5" customHeight="1">
      <c r="A119" s="176" t="s">
        <v>348</v>
      </c>
      <c r="B119" s="177" t="s">
        <v>127</v>
      </c>
      <c r="C119" s="178" t="s">
        <v>91</v>
      </c>
      <c r="D119" s="178" t="s">
        <v>99</v>
      </c>
      <c r="E119" s="182" t="s">
        <v>520</v>
      </c>
      <c r="F119" s="180" t="s">
        <v>349</v>
      </c>
      <c r="G119" s="181">
        <f t="shared" si="13"/>
        <v>23715.7</v>
      </c>
      <c r="H119" s="181">
        <f t="shared" si="13"/>
        <v>21972.3</v>
      </c>
    </row>
    <row r="120" spans="1:8" ht="14.25" customHeight="1">
      <c r="A120" s="176" t="s">
        <v>521</v>
      </c>
      <c r="B120" s="177" t="s">
        <v>127</v>
      </c>
      <c r="C120" s="177" t="s">
        <v>91</v>
      </c>
      <c r="D120" s="178" t="s">
        <v>99</v>
      </c>
      <c r="E120" s="182" t="s">
        <v>520</v>
      </c>
      <c r="F120" s="180" t="s">
        <v>522</v>
      </c>
      <c r="G120" s="181">
        <v>23715.7</v>
      </c>
      <c r="H120" s="181">
        <v>21972.3</v>
      </c>
    </row>
    <row r="121" spans="1:8" ht="14.25" customHeight="1">
      <c r="A121" s="176" t="s">
        <v>48</v>
      </c>
      <c r="B121" s="177" t="s">
        <v>127</v>
      </c>
      <c r="C121" s="178" t="s">
        <v>91</v>
      </c>
      <c r="D121" s="178" t="s">
        <v>93</v>
      </c>
      <c r="E121" s="179"/>
      <c r="F121" s="180"/>
      <c r="G121" s="181">
        <f aca="true" t="shared" si="15" ref="G121:H124">G122</f>
        <v>0</v>
      </c>
      <c r="H121" s="181">
        <f t="shared" si="15"/>
        <v>0</v>
      </c>
    </row>
    <row r="122" spans="1:8" ht="12.75" customHeight="1" hidden="1">
      <c r="A122" s="183" t="s">
        <v>367</v>
      </c>
      <c r="B122" s="177" t="s">
        <v>127</v>
      </c>
      <c r="C122" s="177" t="s">
        <v>91</v>
      </c>
      <c r="D122" s="178" t="s">
        <v>93</v>
      </c>
      <c r="E122" s="182" t="s">
        <v>368</v>
      </c>
      <c r="F122" s="180"/>
      <c r="G122" s="181">
        <f t="shared" si="15"/>
        <v>0</v>
      </c>
      <c r="H122" s="181">
        <f t="shared" si="15"/>
        <v>0</v>
      </c>
    </row>
    <row r="123" spans="1:8" ht="12.75" customHeight="1" hidden="1">
      <c r="A123" s="176" t="s">
        <v>346</v>
      </c>
      <c r="B123" s="177" t="s">
        <v>127</v>
      </c>
      <c r="C123" s="178" t="s">
        <v>91</v>
      </c>
      <c r="D123" s="178" t="s">
        <v>93</v>
      </c>
      <c r="E123" s="182" t="s">
        <v>368</v>
      </c>
      <c r="F123" s="180" t="s">
        <v>347</v>
      </c>
      <c r="G123" s="181">
        <f t="shared" si="15"/>
        <v>0</v>
      </c>
      <c r="H123" s="181">
        <f t="shared" si="15"/>
        <v>0</v>
      </c>
    </row>
    <row r="124" spans="1:8" ht="13.5" customHeight="1" hidden="1">
      <c r="A124" s="176" t="s">
        <v>348</v>
      </c>
      <c r="B124" s="177" t="s">
        <v>127</v>
      </c>
      <c r="C124" s="177" t="s">
        <v>91</v>
      </c>
      <c r="D124" s="178" t="s">
        <v>93</v>
      </c>
      <c r="E124" s="182" t="s">
        <v>368</v>
      </c>
      <c r="F124" s="180" t="s">
        <v>349</v>
      </c>
      <c r="G124" s="181">
        <f t="shared" si="15"/>
        <v>0</v>
      </c>
      <c r="H124" s="181">
        <f t="shared" si="15"/>
        <v>0</v>
      </c>
    </row>
    <row r="125" spans="1:8" ht="14.25" customHeight="1" hidden="1">
      <c r="A125" s="176" t="s">
        <v>166</v>
      </c>
      <c r="B125" s="177" t="s">
        <v>127</v>
      </c>
      <c r="C125" s="178" t="s">
        <v>91</v>
      </c>
      <c r="D125" s="178" t="s">
        <v>93</v>
      </c>
      <c r="E125" s="182" t="s">
        <v>368</v>
      </c>
      <c r="F125" s="180" t="s">
        <v>65</v>
      </c>
      <c r="G125" s="181"/>
      <c r="H125" s="181"/>
    </row>
    <row r="126" spans="1:8" ht="12.75" customHeight="1" hidden="1">
      <c r="A126" s="183" t="s">
        <v>369</v>
      </c>
      <c r="B126" s="177" t="s">
        <v>127</v>
      </c>
      <c r="C126" s="177" t="s">
        <v>91</v>
      </c>
      <c r="D126" s="178" t="s">
        <v>93</v>
      </c>
      <c r="E126" s="182" t="s">
        <v>370</v>
      </c>
      <c r="F126" s="180"/>
      <c r="G126" s="181">
        <f aca="true" t="shared" si="16" ref="G126:H131">G127</f>
        <v>0</v>
      </c>
      <c r="H126" s="181">
        <f t="shared" si="16"/>
        <v>0</v>
      </c>
    </row>
    <row r="127" spans="1:8" ht="12" customHeight="1" hidden="1">
      <c r="A127" s="176" t="s">
        <v>346</v>
      </c>
      <c r="B127" s="177" t="s">
        <v>127</v>
      </c>
      <c r="C127" s="178" t="s">
        <v>91</v>
      </c>
      <c r="D127" s="178" t="s">
        <v>93</v>
      </c>
      <c r="E127" s="182" t="s">
        <v>370</v>
      </c>
      <c r="F127" s="180" t="s">
        <v>347</v>
      </c>
      <c r="G127" s="181">
        <f t="shared" si="16"/>
        <v>0</v>
      </c>
      <c r="H127" s="181">
        <f t="shared" si="16"/>
        <v>0</v>
      </c>
    </row>
    <row r="128" spans="1:8" ht="12.75" customHeight="1" hidden="1">
      <c r="A128" s="176" t="s">
        <v>348</v>
      </c>
      <c r="B128" s="177" t="s">
        <v>127</v>
      </c>
      <c r="C128" s="177" t="s">
        <v>91</v>
      </c>
      <c r="D128" s="178" t="s">
        <v>93</v>
      </c>
      <c r="E128" s="182" t="s">
        <v>370</v>
      </c>
      <c r="F128" s="180" t="s">
        <v>349</v>
      </c>
      <c r="G128" s="181">
        <f t="shared" si="16"/>
        <v>0</v>
      </c>
      <c r="H128" s="181">
        <f t="shared" si="16"/>
        <v>0</v>
      </c>
    </row>
    <row r="129" spans="1:8" ht="12.75" customHeight="1" hidden="1">
      <c r="A129" s="176" t="s">
        <v>166</v>
      </c>
      <c r="B129" s="177" t="s">
        <v>127</v>
      </c>
      <c r="C129" s="178" t="s">
        <v>91</v>
      </c>
      <c r="D129" s="178" t="s">
        <v>93</v>
      </c>
      <c r="E129" s="182" t="s">
        <v>370</v>
      </c>
      <c r="F129" s="180" t="s">
        <v>65</v>
      </c>
      <c r="G129" s="181">
        <f t="shared" si="16"/>
        <v>0</v>
      </c>
      <c r="H129" s="181">
        <f t="shared" si="16"/>
        <v>0</v>
      </c>
    </row>
    <row r="130" spans="1:8" ht="12.75" customHeight="1" hidden="1">
      <c r="A130" s="176" t="s">
        <v>346</v>
      </c>
      <c r="B130" s="177" t="s">
        <v>127</v>
      </c>
      <c r="C130" s="177" t="s">
        <v>91</v>
      </c>
      <c r="D130" s="178" t="s">
        <v>93</v>
      </c>
      <c r="E130" s="182" t="s">
        <v>71</v>
      </c>
      <c r="F130" s="180" t="s">
        <v>347</v>
      </c>
      <c r="G130" s="181">
        <f t="shared" si="16"/>
        <v>0</v>
      </c>
      <c r="H130" s="181">
        <f t="shared" si="16"/>
        <v>0</v>
      </c>
    </row>
    <row r="131" spans="1:8" ht="12.75" customHeight="1" hidden="1">
      <c r="A131" s="176" t="s">
        <v>348</v>
      </c>
      <c r="B131" s="177" t="s">
        <v>127</v>
      </c>
      <c r="C131" s="178" t="s">
        <v>91</v>
      </c>
      <c r="D131" s="178" t="s">
        <v>93</v>
      </c>
      <c r="E131" s="182" t="s">
        <v>71</v>
      </c>
      <c r="F131" s="180" t="s">
        <v>349</v>
      </c>
      <c r="G131" s="181">
        <f t="shared" si="16"/>
        <v>0</v>
      </c>
      <c r="H131" s="181">
        <f t="shared" si="16"/>
        <v>0</v>
      </c>
    </row>
    <row r="132" spans="1:8" ht="25.5" customHeight="1" hidden="1">
      <c r="A132" s="176" t="s">
        <v>166</v>
      </c>
      <c r="B132" s="177" t="s">
        <v>127</v>
      </c>
      <c r="C132" s="177" t="s">
        <v>91</v>
      </c>
      <c r="D132" s="178" t="s">
        <v>93</v>
      </c>
      <c r="E132" s="182" t="s">
        <v>71</v>
      </c>
      <c r="F132" s="180" t="s">
        <v>65</v>
      </c>
      <c r="G132" s="181">
        <v>0</v>
      </c>
      <c r="H132" s="181">
        <v>0</v>
      </c>
    </row>
    <row r="133" spans="1:8" ht="14.25" customHeight="1">
      <c r="A133" s="176" t="s">
        <v>34</v>
      </c>
      <c r="B133" s="177" t="s">
        <v>127</v>
      </c>
      <c r="C133" s="178" t="s">
        <v>94</v>
      </c>
      <c r="D133" s="178" t="s">
        <v>335</v>
      </c>
      <c r="E133" s="179"/>
      <c r="F133" s="180"/>
      <c r="G133" s="181">
        <f>G134+G143+G178</f>
        <v>1190.8</v>
      </c>
      <c r="H133" s="181">
        <f>H134+H143+H178</f>
        <v>1190.8</v>
      </c>
    </row>
    <row r="134" spans="1:8" ht="12.75" customHeight="1">
      <c r="A134" s="176" t="s">
        <v>214</v>
      </c>
      <c r="B134" s="177" t="s">
        <v>127</v>
      </c>
      <c r="C134" s="178" t="s">
        <v>94</v>
      </c>
      <c r="D134" s="178" t="s">
        <v>89</v>
      </c>
      <c r="E134" s="179"/>
      <c r="F134" s="180"/>
      <c r="G134" s="181">
        <f>G135+G139</f>
        <v>0</v>
      </c>
      <c r="H134" s="181">
        <f>H135+H139</f>
        <v>0</v>
      </c>
    </row>
    <row r="135" spans="1:8" ht="13.5" customHeight="1">
      <c r="A135" s="176" t="s">
        <v>214</v>
      </c>
      <c r="B135" s="177" t="s">
        <v>127</v>
      </c>
      <c r="C135" s="178" t="s">
        <v>94</v>
      </c>
      <c r="D135" s="178" t="s">
        <v>89</v>
      </c>
      <c r="E135" s="182" t="s">
        <v>215</v>
      </c>
      <c r="F135" s="180"/>
      <c r="G135" s="181">
        <f aca="true" t="shared" si="17" ref="G135:H137">G136</f>
        <v>0</v>
      </c>
      <c r="H135" s="181">
        <f t="shared" si="17"/>
        <v>0</v>
      </c>
    </row>
    <row r="136" spans="1:8" ht="15.75" customHeight="1">
      <c r="A136" s="176" t="s">
        <v>346</v>
      </c>
      <c r="B136" s="177" t="s">
        <v>127</v>
      </c>
      <c r="C136" s="178" t="s">
        <v>94</v>
      </c>
      <c r="D136" s="178" t="s">
        <v>89</v>
      </c>
      <c r="E136" s="182" t="s">
        <v>215</v>
      </c>
      <c r="F136" s="180" t="s">
        <v>347</v>
      </c>
      <c r="G136" s="181">
        <f t="shared" si="17"/>
        <v>0</v>
      </c>
      <c r="H136" s="181">
        <f t="shared" si="17"/>
        <v>0</v>
      </c>
    </row>
    <row r="137" spans="1:8" ht="17.25" customHeight="1">
      <c r="A137" s="176" t="s">
        <v>348</v>
      </c>
      <c r="B137" s="177" t="s">
        <v>127</v>
      </c>
      <c r="C137" s="178" t="s">
        <v>94</v>
      </c>
      <c r="D137" s="178" t="s">
        <v>89</v>
      </c>
      <c r="E137" s="182" t="s">
        <v>215</v>
      </c>
      <c r="F137" s="180" t="s">
        <v>349</v>
      </c>
      <c r="G137" s="181">
        <f t="shared" si="17"/>
        <v>0</v>
      </c>
      <c r="H137" s="181">
        <f t="shared" si="17"/>
        <v>0</v>
      </c>
    </row>
    <row r="138" spans="1:8" ht="12.75">
      <c r="A138" s="176" t="s">
        <v>166</v>
      </c>
      <c r="B138" s="177" t="s">
        <v>127</v>
      </c>
      <c r="C138" s="178" t="s">
        <v>94</v>
      </c>
      <c r="D138" s="178" t="s">
        <v>89</v>
      </c>
      <c r="E138" s="182" t="s">
        <v>215</v>
      </c>
      <c r="F138" s="180" t="s">
        <v>65</v>
      </c>
      <c r="G138" s="181">
        <v>0</v>
      </c>
      <c r="H138" s="181">
        <v>0</v>
      </c>
    </row>
    <row r="139" spans="1:8" ht="25.5">
      <c r="A139" s="195" t="s">
        <v>178</v>
      </c>
      <c r="B139" s="177" t="s">
        <v>127</v>
      </c>
      <c r="C139" s="178" t="s">
        <v>94</v>
      </c>
      <c r="D139" s="178" t="s">
        <v>89</v>
      </c>
      <c r="E139" s="182" t="s">
        <v>215</v>
      </c>
      <c r="F139" s="180"/>
      <c r="G139" s="181">
        <f aca="true" t="shared" si="18" ref="G139:H141">G140</f>
        <v>0</v>
      </c>
      <c r="H139" s="181">
        <f t="shared" si="18"/>
        <v>0</v>
      </c>
    </row>
    <row r="140" spans="1:8" ht="12" customHeight="1">
      <c r="A140" s="176" t="s">
        <v>380</v>
      </c>
      <c r="B140" s="177" t="s">
        <v>127</v>
      </c>
      <c r="C140" s="178" t="s">
        <v>94</v>
      </c>
      <c r="D140" s="178" t="s">
        <v>89</v>
      </c>
      <c r="E140" s="182" t="s">
        <v>215</v>
      </c>
      <c r="F140" s="180" t="s">
        <v>381</v>
      </c>
      <c r="G140" s="181">
        <f t="shared" si="18"/>
        <v>0</v>
      </c>
      <c r="H140" s="181">
        <f t="shared" si="18"/>
        <v>0</v>
      </c>
    </row>
    <row r="141" spans="1:8" ht="13.5" customHeight="1">
      <c r="A141" s="176" t="s">
        <v>382</v>
      </c>
      <c r="B141" s="177" t="s">
        <v>127</v>
      </c>
      <c r="C141" s="178" t="s">
        <v>94</v>
      </c>
      <c r="D141" s="178" t="s">
        <v>89</v>
      </c>
      <c r="E141" s="182" t="s">
        <v>215</v>
      </c>
      <c r="F141" s="180" t="s">
        <v>383</v>
      </c>
      <c r="G141" s="181">
        <f t="shared" si="18"/>
        <v>0</v>
      </c>
      <c r="H141" s="181">
        <f t="shared" si="18"/>
        <v>0</v>
      </c>
    </row>
    <row r="142" spans="1:8" ht="12.75" customHeight="1">
      <c r="A142" s="185" t="s">
        <v>532</v>
      </c>
      <c r="B142" s="177" t="s">
        <v>127</v>
      </c>
      <c r="C142" s="178" t="s">
        <v>94</v>
      </c>
      <c r="D142" s="178" t="s">
        <v>89</v>
      </c>
      <c r="E142" s="182" t="s">
        <v>533</v>
      </c>
      <c r="F142" s="180" t="s">
        <v>531</v>
      </c>
      <c r="G142" s="181">
        <v>0</v>
      </c>
      <c r="H142" s="181">
        <v>0</v>
      </c>
    </row>
    <row r="143" spans="1:8" ht="12.75" customHeight="1">
      <c r="A143" s="176" t="s">
        <v>4</v>
      </c>
      <c r="B143" s="177" t="s">
        <v>127</v>
      </c>
      <c r="C143" s="178" t="s">
        <v>94</v>
      </c>
      <c r="D143" s="178" t="s">
        <v>90</v>
      </c>
      <c r="E143" s="179"/>
      <c r="F143" s="180"/>
      <c r="G143" s="181">
        <f>G145+G155+G158+G162+G166+G170+G174</f>
        <v>0</v>
      </c>
      <c r="H143" s="181">
        <f>H145+H155+H158+H162+H166+H170+H174</f>
        <v>0</v>
      </c>
    </row>
    <row r="144" spans="1:8" ht="14.25" customHeight="1">
      <c r="A144" s="176" t="s">
        <v>4</v>
      </c>
      <c r="B144" s="177" t="s">
        <v>127</v>
      </c>
      <c r="C144" s="178" t="s">
        <v>94</v>
      </c>
      <c r="D144" s="178" t="s">
        <v>90</v>
      </c>
      <c r="E144" s="182" t="s">
        <v>72</v>
      </c>
      <c r="F144" s="180"/>
      <c r="G144" s="181">
        <f>G145</f>
        <v>0</v>
      </c>
      <c r="H144" s="181">
        <f>H145</f>
        <v>0</v>
      </c>
    </row>
    <row r="145" spans="1:8" ht="12.75" customHeight="1">
      <c r="A145" s="176" t="s">
        <v>371</v>
      </c>
      <c r="B145" s="177" t="s">
        <v>127</v>
      </c>
      <c r="C145" s="178" t="s">
        <v>94</v>
      </c>
      <c r="D145" s="178" t="s">
        <v>90</v>
      </c>
      <c r="E145" s="182" t="s">
        <v>72</v>
      </c>
      <c r="F145" s="180"/>
      <c r="G145" s="181">
        <f>G146+G150</f>
        <v>0</v>
      </c>
      <c r="H145" s="181">
        <f>H146+H150</f>
        <v>0</v>
      </c>
    </row>
    <row r="146" spans="1:8" ht="14.25" customHeight="1">
      <c r="A146" s="176" t="s">
        <v>346</v>
      </c>
      <c r="B146" s="177" t="s">
        <v>127</v>
      </c>
      <c r="C146" s="178" t="s">
        <v>94</v>
      </c>
      <c r="D146" s="178" t="s">
        <v>90</v>
      </c>
      <c r="E146" s="182" t="s">
        <v>72</v>
      </c>
      <c r="F146" s="180" t="s">
        <v>347</v>
      </c>
      <c r="G146" s="181">
        <f>G147</f>
        <v>0</v>
      </c>
      <c r="H146" s="181">
        <f>H147</f>
        <v>0</v>
      </c>
    </row>
    <row r="147" spans="1:8" ht="14.25" customHeight="1">
      <c r="A147" s="176" t="s">
        <v>348</v>
      </c>
      <c r="B147" s="177" t="s">
        <v>127</v>
      </c>
      <c r="C147" s="178" t="s">
        <v>94</v>
      </c>
      <c r="D147" s="178" t="s">
        <v>90</v>
      </c>
      <c r="E147" s="182" t="s">
        <v>72</v>
      </c>
      <c r="F147" s="180" t="s">
        <v>349</v>
      </c>
      <c r="G147" s="181">
        <f>G148+G149</f>
        <v>0</v>
      </c>
      <c r="H147" s="181">
        <f>H148+H149</f>
        <v>0</v>
      </c>
    </row>
    <row r="148" spans="1:8" ht="13.5" customHeight="1">
      <c r="A148" s="176" t="s">
        <v>166</v>
      </c>
      <c r="B148" s="177" t="s">
        <v>127</v>
      </c>
      <c r="C148" s="178" t="s">
        <v>94</v>
      </c>
      <c r="D148" s="178" t="s">
        <v>90</v>
      </c>
      <c r="E148" s="182" t="s">
        <v>72</v>
      </c>
      <c r="F148" s="180" t="s">
        <v>65</v>
      </c>
      <c r="G148" s="181">
        <v>0</v>
      </c>
      <c r="H148" s="181">
        <v>0</v>
      </c>
    </row>
    <row r="149" spans="1:8" ht="13.5" customHeight="1">
      <c r="A149" s="176" t="s">
        <v>473</v>
      </c>
      <c r="B149" s="177" t="s">
        <v>127</v>
      </c>
      <c r="C149" s="178" t="s">
        <v>94</v>
      </c>
      <c r="D149" s="178" t="s">
        <v>90</v>
      </c>
      <c r="E149" s="182" t="s">
        <v>72</v>
      </c>
      <c r="F149" s="180" t="s">
        <v>474</v>
      </c>
      <c r="G149" s="181">
        <v>0</v>
      </c>
      <c r="H149" s="181">
        <v>0</v>
      </c>
    </row>
    <row r="150" spans="1:8" ht="13.5" customHeight="1">
      <c r="A150" s="176" t="s">
        <v>350</v>
      </c>
      <c r="B150" s="177" t="s">
        <v>127</v>
      </c>
      <c r="C150" s="178" t="s">
        <v>94</v>
      </c>
      <c r="D150" s="178" t="s">
        <v>90</v>
      </c>
      <c r="E150" s="182" t="s">
        <v>72</v>
      </c>
      <c r="F150" s="180" t="s">
        <v>351</v>
      </c>
      <c r="G150" s="181">
        <f>G151</f>
        <v>0</v>
      </c>
      <c r="H150" s="181">
        <f>H151</f>
        <v>0</v>
      </c>
    </row>
    <row r="151" spans="1:8" ht="13.5" customHeight="1">
      <c r="A151" s="176" t="s">
        <v>352</v>
      </c>
      <c r="B151" s="177" t="s">
        <v>127</v>
      </c>
      <c r="C151" s="178" t="s">
        <v>94</v>
      </c>
      <c r="D151" s="178" t="s">
        <v>90</v>
      </c>
      <c r="E151" s="182" t="s">
        <v>72</v>
      </c>
      <c r="F151" s="180" t="s">
        <v>353</v>
      </c>
      <c r="G151" s="181">
        <f>G153</f>
        <v>0</v>
      </c>
      <c r="H151" s="181">
        <f>H153</f>
        <v>0</v>
      </c>
    </row>
    <row r="152" spans="1:8" ht="12.75" customHeight="1">
      <c r="A152" s="193" t="s">
        <v>213</v>
      </c>
      <c r="B152" s="177" t="s">
        <v>127</v>
      </c>
      <c r="C152" s="178" t="s">
        <v>94</v>
      </c>
      <c r="D152" s="178" t="s">
        <v>90</v>
      </c>
      <c r="E152" s="182" t="s">
        <v>72</v>
      </c>
      <c r="F152" s="184" t="s">
        <v>203</v>
      </c>
      <c r="G152" s="181">
        <v>0</v>
      </c>
      <c r="H152" s="181">
        <v>0</v>
      </c>
    </row>
    <row r="153" spans="1:8" ht="12.75" customHeight="1">
      <c r="A153" s="193" t="s">
        <v>167</v>
      </c>
      <c r="B153" s="177" t="s">
        <v>127</v>
      </c>
      <c r="C153" s="178" t="s">
        <v>94</v>
      </c>
      <c r="D153" s="178" t="s">
        <v>90</v>
      </c>
      <c r="E153" s="182" t="s">
        <v>72</v>
      </c>
      <c r="F153" s="184" t="s">
        <v>204</v>
      </c>
      <c r="G153" s="181">
        <v>0</v>
      </c>
      <c r="H153" s="181">
        <v>0</v>
      </c>
    </row>
    <row r="154" spans="1:8" ht="12.75">
      <c r="A154" s="176" t="s">
        <v>168</v>
      </c>
      <c r="B154" s="177" t="s">
        <v>127</v>
      </c>
      <c r="C154" s="178" t="s">
        <v>94</v>
      </c>
      <c r="D154" s="178" t="s">
        <v>90</v>
      </c>
      <c r="E154" s="182" t="s">
        <v>72</v>
      </c>
      <c r="F154" s="184" t="s">
        <v>205</v>
      </c>
      <c r="G154" s="181">
        <v>0</v>
      </c>
      <c r="H154" s="181">
        <v>0</v>
      </c>
    </row>
    <row r="155" spans="1:8" ht="12.75">
      <c r="A155" s="176" t="s">
        <v>346</v>
      </c>
      <c r="B155" s="177" t="s">
        <v>127</v>
      </c>
      <c r="C155" s="178" t="s">
        <v>94</v>
      </c>
      <c r="D155" s="178" t="s">
        <v>90</v>
      </c>
      <c r="E155" s="182" t="s">
        <v>372</v>
      </c>
      <c r="F155" s="180" t="s">
        <v>347</v>
      </c>
      <c r="G155" s="181">
        <f>G156</f>
        <v>0</v>
      </c>
      <c r="H155" s="181">
        <f>H156</f>
        <v>0</v>
      </c>
    </row>
    <row r="156" spans="1:8" ht="12.75">
      <c r="A156" s="176" t="s">
        <v>348</v>
      </c>
      <c r="B156" s="177" t="s">
        <v>127</v>
      </c>
      <c r="C156" s="178" t="s">
        <v>94</v>
      </c>
      <c r="D156" s="178" t="s">
        <v>90</v>
      </c>
      <c r="E156" s="182" t="s">
        <v>372</v>
      </c>
      <c r="F156" s="180" t="s">
        <v>349</v>
      </c>
      <c r="G156" s="181">
        <f>G157</f>
        <v>0</v>
      </c>
      <c r="H156" s="181">
        <f>H157</f>
        <v>0</v>
      </c>
    </row>
    <row r="157" spans="1:8" ht="12.75">
      <c r="A157" s="176" t="s">
        <v>166</v>
      </c>
      <c r="B157" s="177" t="s">
        <v>127</v>
      </c>
      <c r="C157" s="178" t="s">
        <v>94</v>
      </c>
      <c r="D157" s="178" t="s">
        <v>90</v>
      </c>
      <c r="E157" s="182" t="s">
        <v>372</v>
      </c>
      <c r="F157" s="180" t="s">
        <v>65</v>
      </c>
      <c r="G157" s="181">
        <v>0</v>
      </c>
      <c r="H157" s="181">
        <v>0</v>
      </c>
    </row>
    <row r="158" spans="1:8" ht="12.75" customHeight="1" hidden="1">
      <c r="A158" s="183" t="s">
        <v>373</v>
      </c>
      <c r="B158" s="177" t="s">
        <v>127</v>
      </c>
      <c r="C158" s="178" t="s">
        <v>94</v>
      </c>
      <c r="D158" s="178" t="s">
        <v>90</v>
      </c>
      <c r="E158" s="182" t="s">
        <v>331</v>
      </c>
      <c r="F158" s="180"/>
      <c r="G158" s="181">
        <f aca="true" t="shared" si="19" ref="G158:H160">G159</f>
        <v>0</v>
      </c>
      <c r="H158" s="181">
        <f t="shared" si="19"/>
        <v>0</v>
      </c>
    </row>
    <row r="159" spans="1:8" ht="12.75" customHeight="1" hidden="1">
      <c r="A159" s="176" t="s">
        <v>346</v>
      </c>
      <c r="B159" s="177" t="s">
        <v>127</v>
      </c>
      <c r="C159" s="178" t="s">
        <v>94</v>
      </c>
      <c r="D159" s="178" t="s">
        <v>90</v>
      </c>
      <c r="E159" s="182" t="s">
        <v>331</v>
      </c>
      <c r="F159" s="180" t="s">
        <v>347</v>
      </c>
      <c r="G159" s="181">
        <f t="shared" si="19"/>
        <v>0</v>
      </c>
      <c r="H159" s="181">
        <f t="shared" si="19"/>
        <v>0</v>
      </c>
    </row>
    <row r="160" spans="1:8" ht="12.75" customHeight="1" hidden="1">
      <c r="A160" s="176" t="s">
        <v>348</v>
      </c>
      <c r="B160" s="177" t="s">
        <v>127</v>
      </c>
      <c r="C160" s="178" t="s">
        <v>94</v>
      </c>
      <c r="D160" s="178" t="s">
        <v>90</v>
      </c>
      <c r="E160" s="182" t="s">
        <v>331</v>
      </c>
      <c r="F160" s="180" t="s">
        <v>349</v>
      </c>
      <c r="G160" s="181">
        <f t="shared" si="19"/>
        <v>0</v>
      </c>
      <c r="H160" s="181">
        <f t="shared" si="19"/>
        <v>0</v>
      </c>
    </row>
    <row r="161" spans="1:8" ht="12.75" customHeight="1" hidden="1">
      <c r="A161" s="176" t="s">
        <v>166</v>
      </c>
      <c r="B161" s="177" t="s">
        <v>127</v>
      </c>
      <c r="C161" s="178" t="s">
        <v>94</v>
      </c>
      <c r="D161" s="178" t="s">
        <v>90</v>
      </c>
      <c r="E161" s="182" t="s">
        <v>331</v>
      </c>
      <c r="F161" s="180" t="s">
        <v>65</v>
      </c>
      <c r="G161" s="181">
        <v>0</v>
      </c>
      <c r="H161" s="181">
        <v>0</v>
      </c>
    </row>
    <row r="162" spans="1:8" ht="12.75" customHeight="1" hidden="1">
      <c r="A162" s="183" t="s">
        <v>374</v>
      </c>
      <c r="B162" s="177" t="s">
        <v>127</v>
      </c>
      <c r="C162" s="178" t="s">
        <v>94</v>
      </c>
      <c r="D162" s="178" t="s">
        <v>90</v>
      </c>
      <c r="E162" s="182" t="s">
        <v>375</v>
      </c>
      <c r="F162" s="180"/>
      <c r="G162" s="181">
        <f aca="true" t="shared" si="20" ref="G162:H164">G163</f>
        <v>0</v>
      </c>
      <c r="H162" s="181">
        <f t="shared" si="20"/>
        <v>0</v>
      </c>
    </row>
    <row r="163" spans="1:8" ht="12.75" customHeight="1" hidden="1">
      <c r="A163" s="176" t="s">
        <v>346</v>
      </c>
      <c r="B163" s="177" t="s">
        <v>127</v>
      </c>
      <c r="C163" s="178" t="s">
        <v>94</v>
      </c>
      <c r="D163" s="178" t="s">
        <v>90</v>
      </c>
      <c r="E163" s="182" t="s">
        <v>375</v>
      </c>
      <c r="F163" s="180" t="s">
        <v>347</v>
      </c>
      <c r="G163" s="181">
        <f t="shared" si="20"/>
        <v>0</v>
      </c>
      <c r="H163" s="181">
        <f t="shared" si="20"/>
        <v>0</v>
      </c>
    </row>
    <row r="164" spans="1:8" ht="12.75" customHeight="1" hidden="1">
      <c r="A164" s="176" t="s">
        <v>348</v>
      </c>
      <c r="B164" s="177" t="s">
        <v>127</v>
      </c>
      <c r="C164" s="178" t="s">
        <v>94</v>
      </c>
      <c r="D164" s="178" t="s">
        <v>90</v>
      </c>
      <c r="E164" s="182" t="s">
        <v>375</v>
      </c>
      <c r="F164" s="180" t="s">
        <v>349</v>
      </c>
      <c r="G164" s="181">
        <f t="shared" si="20"/>
        <v>0</v>
      </c>
      <c r="H164" s="181">
        <f t="shared" si="20"/>
        <v>0</v>
      </c>
    </row>
    <row r="165" spans="1:8" ht="12.75" customHeight="1" hidden="1">
      <c r="A165" s="176" t="s">
        <v>166</v>
      </c>
      <c r="B165" s="177" t="s">
        <v>127</v>
      </c>
      <c r="C165" s="178" t="s">
        <v>94</v>
      </c>
      <c r="D165" s="178" t="s">
        <v>90</v>
      </c>
      <c r="E165" s="182" t="s">
        <v>375</v>
      </c>
      <c r="F165" s="180" t="s">
        <v>65</v>
      </c>
      <c r="G165" s="181">
        <v>0</v>
      </c>
      <c r="H165" s="181">
        <v>0</v>
      </c>
    </row>
    <row r="166" spans="1:8" ht="12.75" customHeight="1" hidden="1">
      <c r="A166" s="183" t="s">
        <v>376</v>
      </c>
      <c r="B166" s="177" t="s">
        <v>127</v>
      </c>
      <c r="C166" s="178" t="s">
        <v>94</v>
      </c>
      <c r="D166" s="178" t="s">
        <v>90</v>
      </c>
      <c r="E166" s="182" t="s">
        <v>377</v>
      </c>
      <c r="F166" s="180"/>
      <c r="G166" s="181">
        <f aca="true" t="shared" si="21" ref="G166:H168">G167</f>
        <v>0</v>
      </c>
      <c r="H166" s="181">
        <f t="shared" si="21"/>
        <v>0</v>
      </c>
    </row>
    <row r="167" spans="1:8" ht="12.75" customHeight="1" hidden="1">
      <c r="A167" s="176" t="s">
        <v>346</v>
      </c>
      <c r="B167" s="177" t="s">
        <v>127</v>
      </c>
      <c r="C167" s="178" t="s">
        <v>94</v>
      </c>
      <c r="D167" s="178" t="s">
        <v>90</v>
      </c>
      <c r="E167" s="182" t="s">
        <v>378</v>
      </c>
      <c r="F167" s="180" t="s">
        <v>347</v>
      </c>
      <c r="G167" s="181">
        <f t="shared" si="21"/>
        <v>0</v>
      </c>
      <c r="H167" s="181">
        <f t="shared" si="21"/>
        <v>0</v>
      </c>
    </row>
    <row r="168" spans="1:8" ht="12.75" customHeight="1" hidden="1">
      <c r="A168" s="176" t="s">
        <v>348</v>
      </c>
      <c r="B168" s="177" t="s">
        <v>127</v>
      </c>
      <c r="C168" s="178" t="s">
        <v>94</v>
      </c>
      <c r="D168" s="178" t="s">
        <v>90</v>
      </c>
      <c r="E168" s="182" t="s">
        <v>378</v>
      </c>
      <c r="F168" s="180" t="s">
        <v>349</v>
      </c>
      <c r="G168" s="181">
        <f t="shared" si="21"/>
        <v>0</v>
      </c>
      <c r="H168" s="181">
        <f t="shared" si="21"/>
        <v>0</v>
      </c>
    </row>
    <row r="169" spans="1:8" ht="0.75" customHeight="1">
      <c r="A169" s="176" t="s">
        <v>166</v>
      </c>
      <c r="B169" s="177" t="s">
        <v>127</v>
      </c>
      <c r="C169" s="178" t="s">
        <v>94</v>
      </c>
      <c r="D169" s="178" t="s">
        <v>90</v>
      </c>
      <c r="E169" s="182" t="s">
        <v>378</v>
      </c>
      <c r="F169" s="180" t="s">
        <v>65</v>
      </c>
      <c r="G169" s="181">
        <v>0</v>
      </c>
      <c r="H169" s="181">
        <v>0</v>
      </c>
    </row>
    <row r="170" spans="1:8" ht="12.75" customHeight="1" hidden="1">
      <c r="A170" s="176" t="s">
        <v>379</v>
      </c>
      <c r="B170" s="177" t="s">
        <v>127</v>
      </c>
      <c r="C170" s="178" t="s">
        <v>94</v>
      </c>
      <c r="D170" s="178" t="s">
        <v>90</v>
      </c>
      <c r="E170" s="182" t="s">
        <v>332</v>
      </c>
      <c r="F170" s="180"/>
      <c r="G170" s="181">
        <f aca="true" t="shared" si="22" ref="G170:H176">G171</f>
        <v>0</v>
      </c>
      <c r="H170" s="181">
        <f t="shared" si="22"/>
        <v>0</v>
      </c>
    </row>
    <row r="171" spans="1:8" ht="12.75" customHeight="1" hidden="1">
      <c r="A171" s="176" t="s">
        <v>380</v>
      </c>
      <c r="B171" s="177" t="s">
        <v>127</v>
      </c>
      <c r="C171" s="178" t="s">
        <v>94</v>
      </c>
      <c r="D171" s="178" t="s">
        <v>90</v>
      </c>
      <c r="E171" s="182" t="s">
        <v>332</v>
      </c>
      <c r="F171" s="180" t="s">
        <v>381</v>
      </c>
      <c r="G171" s="181">
        <f t="shared" si="22"/>
        <v>0</v>
      </c>
      <c r="H171" s="181">
        <f t="shared" si="22"/>
        <v>0</v>
      </c>
    </row>
    <row r="172" spans="1:8" ht="12.75" customHeight="1" hidden="1">
      <c r="A172" s="176" t="s">
        <v>382</v>
      </c>
      <c r="B172" s="177" t="s">
        <v>127</v>
      </c>
      <c r="C172" s="178" t="s">
        <v>94</v>
      </c>
      <c r="D172" s="178" t="s">
        <v>90</v>
      </c>
      <c r="E172" s="182" t="s">
        <v>332</v>
      </c>
      <c r="F172" s="180" t="s">
        <v>383</v>
      </c>
      <c r="G172" s="181">
        <f t="shared" si="22"/>
        <v>0</v>
      </c>
      <c r="H172" s="181">
        <f t="shared" si="22"/>
        <v>0</v>
      </c>
    </row>
    <row r="173" spans="1:8" ht="12.75" customHeight="1" hidden="1">
      <c r="A173" s="185" t="s">
        <v>326</v>
      </c>
      <c r="B173" s="177" t="s">
        <v>127</v>
      </c>
      <c r="C173" s="178" t="s">
        <v>94</v>
      </c>
      <c r="D173" s="178" t="s">
        <v>90</v>
      </c>
      <c r="E173" s="182" t="s">
        <v>332</v>
      </c>
      <c r="F173" s="180" t="s">
        <v>333</v>
      </c>
      <c r="G173" s="181">
        <v>0</v>
      </c>
      <c r="H173" s="181">
        <v>0</v>
      </c>
    </row>
    <row r="174" spans="1:8" ht="12.75" customHeight="1" hidden="1">
      <c r="A174" s="185" t="s">
        <v>384</v>
      </c>
      <c r="B174" s="177" t="s">
        <v>127</v>
      </c>
      <c r="C174" s="178" t="s">
        <v>94</v>
      </c>
      <c r="D174" s="178" t="s">
        <v>90</v>
      </c>
      <c r="E174" s="182" t="s">
        <v>332</v>
      </c>
      <c r="F174" s="180"/>
      <c r="G174" s="181">
        <f t="shared" si="22"/>
        <v>0</v>
      </c>
      <c r="H174" s="181">
        <f t="shared" si="22"/>
        <v>0</v>
      </c>
    </row>
    <row r="175" spans="1:8" ht="12.75" customHeight="1" hidden="1">
      <c r="A175" s="176" t="s">
        <v>380</v>
      </c>
      <c r="B175" s="177" t="s">
        <v>127</v>
      </c>
      <c r="C175" s="178" t="s">
        <v>94</v>
      </c>
      <c r="D175" s="178" t="s">
        <v>90</v>
      </c>
      <c r="E175" s="182" t="s">
        <v>332</v>
      </c>
      <c r="F175" s="180" t="s">
        <v>381</v>
      </c>
      <c r="G175" s="181">
        <f t="shared" si="22"/>
        <v>0</v>
      </c>
      <c r="H175" s="181">
        <f t="shared" si="22"/>
        <v>0</v>
      </c>
    </row>
    <row r="176" spans="1:8" ht="12.75" customHeight="1" hidden="1">
      <c r="A176" s="176" t="s">
        <v>382</v>
      </c>
      <c r="B176" s="177" t="s">
        <v>127</v>
      </c>
      <c r="C176" s="178" t="s">
        <v>94</v>
      </c>
      <c r="D176" s="178" t="s">
        <v>90</v>
      </c>
      <c r="E176" s="182" t="s">
        <v>332</v>
      </c>
      <c r="F176" s="180" t="s">
        <v>383</v>
      </c>
      <c r="G176" s="181">
        <f t="shared" si="22"/>
        <v>0</v>
      </c>
      <c r="H176" s="181">
        <f t="shared" si="22"/>
        <v>0</v>
      </c>
    </row>
    <row r="177" spans="1:8" ht="12" customHeight="1">
      <c r="A177" s="185" t="s">
        <v>326</v>
      </c>
      <c r="B177" s="177" t="s">
        <v>127</v>
      </c>
      <c r="C177" s="178" t="s">
        <v>94</v>
      </c>
      <c r="D177" s="178" t="s">
        <v>90</v>
      </c>
      <c r="E177" s="182" t="s">
        <v>332</v>
      </c>
      <c r="F177" s="180" t="s">
        <v>333</v>
      </c>
      <c r="G177" s="181">
        <v>0</v>
      </c>
      <c r="H177" s="181">
        <v>0</v>
      </c>
    </row>
    <row r="178" spans="1:8" ht="13.5" customHeight="1">
      <c r="A178" s="176" t="s">
        <v>385</v>
      </c>
      <c r="B178" s="177" t="s">
        <v>127</v>
      </c>
      <c r="C178" s="178" t="s">
        <v>94</v>
      </c>
      <c r="D178" s="178" t="s">
        <v>95</v>
      </c>
      <c r="E178" s="182" t="s">
        <v>386</v>
      </c>
      <c r="F178" s="180"/>
      <c r="G178" s="181">
        <f>G179+G197+G189+G193</f>
        <v>1190.8</v>
      </c>
      <c r="H178" s="181">
        <f>H179+H197+H189+H193</f>
        <v>1190.8</v>
      </c>
    </row>
    <row r="179" spans="1:8" ht="12.75" customHeight="1">
      <c r="A179" s="183" t="s">
        <v>387</v>
      </c>
      <c r="B179" s="177" t="s">
        <v>127</v>
      </c>
      <c r="C179" s="178" t="s">
        <v>94</v>
      </c>
      <c r="D179" s="178" t="s">
        <v>95</v>
      </c>
      <c r="E179" s="182" t="s">
        <v>73</v>
      </c>
      <c r="F179" s="180"/>
      <c r="G179" s="181">
        <f>G180+G184</f>
        <v>0</v>
      </c>
      <c r="H179" s="181">
        <f>H180+H184</f>
        <v>0</v>
      </c>
    </row>
    <row r="180" spans="1:8" ht="14.25" customHeight="1">
      <c r="A180" s="176" t="s">
        <v>346</v>
      </c>
      <c r="B180" s="177" t="s">
        <v>127</v>
      </c>
      <c r="C180" s="178" t="s">
        <v>94</v>
      </c>
      <c r="D180" s="178" t="s">
        <v>95</v>
      </c>
      <c r="E180" s="182" t="s">
        <v>73</v>
      </c>
      <c r="F180" s="180" t="s">
        <v>347</v>
      </c>
      <c r="G180" s="181">
        <f>G181</f>
        <v>0</v>
      </c>
      <c r="H180" s="181">
        <f>H181</f>
        <v>0</v>
      </c>
    </row>
    <row r="181" spans="1:8" ht="13.5" customHeight="1">
      <c r="A181" s="176" t="s">
        <v>348</v>
      </c>
      <c r="B181" s="177" t="s">
        <v>127</v>
      </c>
      <c r="C181" s="178" t="s">
        <v>94</v>
      </c>
      <c r="D181" s="178" t="s">
        <v>95</v>
      </c>
      <c r="E181" s="182" t="s">
        <v>73</v>
      </c>
      <c r="F181" s="180" t="s">
        <v>349</v>
      </c>
      <c r="G181" s="181">
        <f>G182+G183</f>
        <v>0</v>
      </c>
      <c r="H181" s="181">
        <f>H182+H183</f>
        <v>0</v>
      </c>
    </row>
    <row r="182" spans="1:8" ht="12.75">
      <c r="A182" s="176" t="s">
        <v>166</v>
      </c>
      <c r="B182" s="177" t="s">
        <v>127</v>
      </c>
      <c r="C182" s="178" t="s">
        <v>94</v>
      </c>
      <c r="D182" s="178" t="s">
        <v>95</v>
      </c>
      <c r="E182" s="182" t="s">
        <v>73</v>
      </c>
      <c r="F182" s="180" t="s">
        <v>65</v>
      </c>
      <c r="G182" s="181">
        <v>0</v>
      </c>
      <c r="H182" s="181">
        <v>0</v>
      </c>
    </row>
    <row r="183" spans="1:8" ht="14.25" customHeight="1">
      <c r="A183" s="176" t="s">
        <v>473</v>
      </c>
      <c r="B183" s="177" t="s">
        <v>127</v>
      </c>
      <c r="C183" s="178" t="s">
        <v>94</v>
      </c>
      <c r="D183" s="178" t="s">
        <v>95</v>
      </c>
      <c r="E183" s="182" t="s">
        <v>73</v>
      </c>
      <c r="F183" s="180" t="s">
        <v>474</v>
      </c>
      <c r="G183" s="181">
        <v>0</v>
      </c>
      <c r="H183" s="181">
        <v>0</v>
      </c>
    </row>
    <row r="184" spans="1:8" ht="14.25" customHeight="1">
      <c r="A184" s="176" t="s">
        <v>350</v>
      </c>
      <c r="B184" s="177" t="s">
        <v>127</v>
      </c>
      <c r="C184" s="178" t="s">
        <v>94</v>
      </c>
      <c r="D184" s="178" t="s">
        <v>95</v>
      </c>
      <c r="E184" s="182" t="s">
        <v>73</v>
      </c>
      <c r="F184" s="180" t="s">
        <v>351</v>
      </c>
      <c r="G184" s="181">
        <f>G185</f>
        <v>0</v>
      </c>
      <c r="H184" s="181">
        <f>H185</f>
        <v>0</v>
      </c>
    </row>
    <row r="185" spans="1:8" ht="15" customHeight="1">
      <c r="A185" s="176" t="s">
        <v>352</v>
      </c>
      <c r="B185" s="177" t="s">
        <v>127</v>
      </c>
      <c r="C185" s="178" t="s">
        <v>94</v>
      </c>
      <c r="D185" s="178" t="s">
        <v>95</v>
      </c>
      <c r="E185" s="182" t="s">
        <v>73</v>
      </c>
      <c r="F185" s="180" t="s">
        <v>353</v>
      </c>
      <c r="G185" s="181">
        <f>G188+G186+G187</f>
        <v>0</v>
      </c>
      <c r="H185" s="181">
        <f>H188+H186+H187</f>
        <v>0</v>
      </c>
    </row>
    <row r="186" spans="1:8" ht="15" customHeight="1">
      <c r="A186" s="193" t="s">
        <v>213</v>
      </c>
      <c r="B186" s="177" t="s">
        <v>127</v>
      </c>
      <c r="C186" s="178" t="s">
        <v>94</v>
      </c>
      <c r="D186" s="178" t="s">
        <v>95</v>
      </c>
      <c r="E186" s="182" t="s">
        <v>73</v>
      </c>
      <c r="F186" s="184" t="s">
        <v>203</v>
      </c>
      <c r="G186" s="181">
        <v>0</v>
      </c>
      <c r="H186" s="181">
        <v>0</v>
      </c>
    </row>
    <row r="187" spans="1:8" ht="16.5" customHeight="1">
      <c r="A187" s="193" t="s">
        <v>167</v>
      </c>
      <c r="B187" s="177" t="s">
        <v>127</v>
      </c>
      <c r="C187" s="178" t="s">
        <v>94</v>
      </c>
      <c r="D187" s="178" t="s">
        <v>95</v>
      </c>
      <c r="E187" s="182" t="s">
        <v>73</v>
      </c>
      <c r="F187" s="184" t="s">
        <v>204</v>
      </c>
      <c r="G187" s="181">
        <v>0</v>
      </c>
      <c r="H187" s="181">
        <v>0</v>
      </c>
    </row>
    <row r="188" spans="1:8" ht="12.75">
      <c r="A188" s="183" t="s">
        <v>168</v>
      </c>
      <c r="B188" s="177" t="s">
        <v>127</v>
      </c>
      <c r="C188" s="178" t="s">
        <v>94</v>
      </c>
      <c r="D188" s="178" t="s">
        <v>95</v>
      </c>
      <c r="E188" s="182" t="s">
        <v>73</v>
      </c>
      <c r="F188" s="184" t="s">
        <v>205</v>
      </c>
      <c r="G188" s="181">
        <v>0</v>
      </c>
      <c r="H188" s="181">
        <v>0</v>
      </c>
    </row>
    <row r="189" spans="1:8" ht="12.75">
      <c r="A189" s="183" t="s">
        <v>389</v>
      </c>
      <c r="B189" s="177" t="s">
        <v>127</v>
      </c>
      <c r="C189" s="178" t="s">
        <v>94</v>
      </c>
      <c r="D189" s="178" t="s">
        <v>95</v>
      </c>
      <c r="E189" s="182" t="s">
        <v>390</v>
      </c>
      <c r="F189" s="180"/>
      <c r="G189" s="181">
        <f aca="true" t="shared" si="23" ref="G189:H191">G190</f>
        <v>1190.8</v>
      </c>
      <c r="H189" s="181">
        <f t="shared" si="23"/>
        <v>1190.8</v>
      </c>
    </row>
    <row r="190" spans="1:8" ht="12.75">
      <c r="A190" s="176" t="s">
        <v>346</v>
      </c>
      <c r="B190" s="177" t="s">
        <v>127</v>
      </c>
      <c r="C190" s="178" t="s">
        <v>94</v>
      </c>
      <c r="D190" s="178" t="s">
        <v>95</v>
      </c>
      <c r="E190" s="182" t="s">
        <v>390</v>
      </c>
      <c r="F190" s="180" t="s">
        <v>347</v>
      </c>
      <c r="G190" s="181">
        <f t="shared" si="23"/>
        <v>1190.8</v>
      </c>
      <c r="H190" s="181">
        <f t="shared" si="23"/>
        <v>1190.8</v>
      </c>
    </row>
    <row r="191" spans="1:8" ht="12.75">
      <c r="A191" s="176" t="s">
        <v>348</v>
      </c>
      <c r="B191" s="177" t="s">
        <v>127</v>
      </c>
      <c r="C191" s="178" t="s">
        <v>94</v>
      </c>
      <c r="D191" s="178" t="s">
        <v>95</v>
      </c>
      <c r="E191" s="182" t="s">
        <v>390</v>
      </c>
      <c r="F191" s="180" t="s">
        <v>349</v>
      </c>
      <c r="G191" s="181">
        <f t="shared" si="23"/>
        <v>1190.8</v>
      </c>
      <c r="H191" s="181">
        <f t="shared" si="23"/>
        <v>1190.8</v>
      </c>
    </row>
    <row r="192" spans="1:8" ht="12.75">
      <c r="A192" s="176" t="s">
        <v>166</v>
      </c>
      <c r="B192" s="177" t="s">
        <v>127</v>
      </c>
      <c r="C192" s="178" t="s">
        <v>94</v>
      </c>
      <c r="D192" s="178" t="s">
        <v>95</v>
      </c>
      <c r="E192" s="182" t="s">
        <v>390</v>
      </c>
      <c r="F192" s="180" t="s">
        <v>65</v>
      </c>
      <c r="G192" s="181">
        <v>1190.8</v>
      </c>
      <c r="H192" s="181">
        <v>1190.8</v>
      </c>
    </row>
    <row r="193" spans="1:8" ht="12.75">
      <c r="A193" s="183" t="s">
        <v>391</v>
      </c>
      <c r="B193" s="177" t="s">
        <v>127</v>
      </c>
      <c r="C193" s="178" t="s">
        <v>94</v>
      </c>
      <c r="D193" s="178" t="s">
        <v>95</v>
      </c>
      <c r="E193" s="182" t="s">
        <v>392</v>
      </c>
      <c r="F193" s="180"/>
      <c r="G193" s="181">
        <f aca="true" t="shared" si="24" ref="G193:H195">G194</f>
        <v>0</v>
      </c>
      <c r="H193" s="181">
        <f t="shared" si="24"/>
        <v>0</v>
      </c>
    </row>
    <row r="194" spans="1:8" ht="12.75">
      <c r="A194" s="176" t="s">
        <v>346</v>
      </c>
      <c r="B194" s="177" t="s">
        <v>127</v>
      </c>
      <c r="C194" s="178" t="s">
        <v>94</v>
      </c>
      <c r="D194" s="178" t="s">
        <v>95</v>
      </c>
      <c r="E194" s="182" t="s">
        <v>392</v>
      </c>
      <c r="F194" s="180" t="s">
        <v>347</v>
      </c>
      <c r="G194" s="181">
        <f t="shared" si="24"/>
        <v>0</v>
      </c>
      <c r="H194" s="181">
        <f t="shared" si="24"/>
        <v>0</v>
      </c>
    </row>
    <row r="195" spans="1:8" ht="12.75">
      <c r="A195" s="176" t="s">
        <v>348</v>
      </c>
      <c r="B195" s="177" t="s">
        <v>127</v>
      </c>
      <c r="C195" s="178" t="s">
        <v>94</v>
      </c>
      <c r="D195" s="178" t="s">
        <v>95</v>
      </c>
      <c r="E195" s="182" t="s">
        <v>392</v>
      </c>
      <c r="F195" s="180" t="s">
        <v>349</v>
      </c>
      <c r="G195" s="181">
        <f t="shared" si="24"/>
        <v>0</v>
      </c>
      <c r="H195" s="181">
        <f t="shared" si="24"/>
        <v>0</v>
      </c>
    </row>
    <row r="196" spans="1:8" ht="12.75">
      <c r="A196" s="176" t="s">
        <v>166</v>
      </c>
      <c r="B196" s="177" t="s">
        <v>127</v>
      </c>
      <c r="C196" s="178" t="s">
        <v>94</v>
      </c>
      <c r="D196" s="178" t="s">
        <v>95</v>
      </c>
      <c r="E196" s="182" t="s">
        <v>392</v>
      </c>
      <c r="F196" s="180" t="s">
        <v>65</v>
      </c>
      <c r="G196" s="181">
        <v>0</v>
      </c>
      <c r="H196" s="181">
        <v>0</v>
      </c>
    </row>
    <row r="197" spans="1:8" ht="12.75">
      <c r="A197" s="183" t="s">
        <v>393</v>
      </c>
      <c r="B197" s="177" t="s">
        <v>127</v>
      </c>
      <c r="C197" s="178" t="s">
        <v>94</v>
      </c>
      <c r="D197" s="178" t="s">
        <v>95</v>
      </c>
      <c r="E197" s="182" t="s">
        <v>394</v>
      </c>
      <c r="F197" s="180"/>
      <c r="G197" s="181">
        <f>G198+G201</f>
        <v>0</v>
      </c>
      <c r="H197" s="181">
        <f>H198+H201</f>
        <v>0</v>
      </c>
    </row>
    <row r="198" spans="1:8" ht="12.75">
      <c r="A198" s="176" t="s">
        <v>346</v>
      </c>
      <c r="B198" s="177" t="s">
        <v>127</v>
      </c>
      <c r="C198" s="178" t="s">
        <v>94</v>
      </c>
      <c r="D198" s="178" t="s">
        <v>95</v>
      </c>
      <c r="E198" s="182" t="s">
        <v>395</v>
      </c>
      <c r="F198" s="180" t="s">
        <v>347</v>
      </c>
      <c r="G198" s="181">
        <f>G199</f>
        <v>0</v>
      </c>
      <c r="H198" s="181">
        <f>H199</f>
        <v>0</v>
      </c>
    </row>
    <row r="199" spans="1:8" ht="12.75">
      <c r="A199" s="176" t="s">
        <v>348</v>
      </c>
      <c r="B199" s="177" t="s">
        <v>127</v>
      </c>
      <c r="C199" s="178" t="s">
        <v>94</v>
      </c>
      <c r="D199" s="178" t="s">
        <v>95</v>
      </c>
      <c r="E199" s="182" t="s">
        <v>395</v>
      </c>
      <c r="F199" s="180" t="s">
        <v>349</v>
      </c>
      <c r="G199" s="181">
        <f>G200</f>
        <v>0</v>
      </c>
      <c r="H199" s="181">
        <f>H200</f>
        <v>0</v>
      </c>
    </row>
    <row r="200" spans="1:8" ht="12.75">
      <c r="A200" s="176" t="s">
        <v>166</v>
      </c>
      <c r="B200" s="177" t="s">
        <v>127</v>
      </c>
      <c r="C200" s="178" t="s">
        <v>94</v>
      </c>
      <c r="D200" s="178" t="s">
        <v>95</v>
      </c>
      <c r="E200" s="182" t="s">
        <v>395</v>
      </c>
      <c r="F200" s="180" t="s">
        <v>65</v>
      </c>
      <c r="G200" s="181">
        <v>0</v>
      </c>
      <c r="H200" s="181">
        <v>0</v>
      </c>
    </row>
    <row r="201" spans="1:8" ht="12.75">
      <c r="A201" s="176" t="s">
        <v>346</v>
      </c>
      <c r="B201" s="177" t="s">
        <v>127</v>
      </c>
      <c r="C201" s="178" t="s">
        <v>94</v>
      </c>
      <c r="D201" s="178" t="s">
        <v>95</v>
      </c>
      <c r="E201" s="182" t="s">
        <v>396</v>
      </c>
      <c r="F201" s="180" t="s">
        <v>347</v>
      </c>
      <c r="G201" s="181">
        <f>G202</f>
        <v>0</v>
      </c>
      <c r="H201" s="181">
        <f>H202</f>
        <v>0</v>
      </c>
    </row>
    <row r="202" spans="1:8" ht="12.75">
      <c r="A202" s="176" t="s">
        <v>348</v>
      </c>
      <c r="B202" s="177" t="s">
        <v>127</v>
      </c>
      <c r="C202" s="178" t="s">
        <v>94</v>
      </c>
      <c r="D202" s="178" t="s">
        <v>95</v>
      </c>
      <c r="E202" s="182" t="s">
        <v>396</v>
      </c>
      <c r="F202" s="180" t="s">
        <v>349</v>
      </c>
      <c r="G202" s="181">
        <f>G203</f>
        <v>0</v>
      </c>
      <c r="H202" s="181">
        <f>H203</f>
        <v>0</v>
      </c>
    </row>
    <row r="203" spans="1:8" ht="12.75">
      <c r="A203" s="176" t="s">
        <v>166</v>
      </c>
      <c r="B203" s="177" t="s">
        <v>127</v>
      </c>
      <c r="C203" s="178" t="s">
        <v>94</v>
      </c>
      <c r="D203" s="178" t="s">
        <v>95</v>
      </c>
      <c r="E203" s="182" t="s">
        <v>396</v>
      </c>
      <c r="F203" s="180" t="s">
        <v>65</v>
      </c>
      <c r="G203" s="181">
        <v>0</v>
      </c>
      <c r="H203" s="181">
        <v>0</v>
      </c>
    </row>
    <row r="204" spans="1:8" ht="12.75">
      <c r="A204" s="176" t="s">
        <v>180</v>
      </c>
      <c r="B204" s="177" t="s">
        <v>127</v>
      </c>
      <c r="C204" s="178" t="s">
        <v>96</v>
      </c>
      <c r="D204" s="178" t="s">
        <v>335</v>
      </c>
      <c r="E204" s="179"/>
      <c r="F204" s="180"/>
      <c r="G204" s="181">
        <f aca="true" t="shared" si="25" ref="G204:H206">G205</f>
        <v>812</v>
      </c>
      <c r="H204" s="181">
        <f t="shared" si="25"/>
        <v>812</v>
      </c>
    </row>
    <row r="205" spans="1:8" ht="12.75">
      <c r="A205" s="176" t="s">
        <v>264</v>
      </c>
      <c r="B205" s="177" t="s">
        <v>127</v>
      </c>
      <c r="C205" s="178" t="s">
        <v>96</v>
      </c>
      <c r="D205" s="178" t="s">
        <v>89</v>
      </c>
      <c r="E205" s="179"/>
      <c r="F205" s="180"/>
      <c r="G205" s="181">
        <f t="shared" si="25"/>
        <v>812</v>
      </c>
      <c r="H205" s="181">
        <f t="shared" si="25"/>
        <v>812</v>
      </c>
    </row>
    <row r="206" spans="1:8" ht="12.75">
      <c r="A206" s="183" t="s">
        <v>397</v>
      </c>
      <c r="B206" s="177" t="s">
        <v>127</v>
      </c>
      <c r="C206" s="178" t="s">
        <v>96</v>
      </c>
      <c r="D206" s="178" t="s">
        <v>89</v>
      </c>
      <c r="E206" s="182" t="s">
        <v>398</v>
      </c>
      <c r="F206" s="184" t="s">
        <v>399</v>
      </c>
      <c r="G206" s="181">
        <f t="shared" si="25"/>
        <v>812</v>
      </c>
      <c r="H206" s="181">
        <f t="shared" si="25"/>
        <v>812</v>
      </c>
    </row>
    <row r="207" spans="1:8" ht="12.75">
      <c r="A207" s="183" t="s">
        <v>400</v>
      </c>
      <c r="B207" s="177" t="s">
        <v>127</v>
      </c>
      <c r="C207" s="178" t="s">
        <v>96</v>
      </c>
      <c r="D207" s="178" t="s">
        <v>89</v>
      </c>
      <c r="E207" s="182" t="s">
        <v>398</v>
      </c>
      <c r="F207" s="184" t="s">
        <v>401</v>
      </c>
      <c r="G207" s="181">
        <f>G208+G209</f>
        <v>812</v>
      </c>
      <c r="H207" s="181">
        <f>H208+H209</f>
        <v>812</v>
      </c>
    </row>
    <row r="208" spans="1:8" ht="12.75">
      <c r="A208" s="183" t="s">
        <v>182</v>
      </c>
      <c r="B208" s="177" t="s">
        <v>127</v>
      </c>
      <c r="C208" s="178" t="s">
        <v>96</v>
      </c>
      <c r="D208" s="178" t="s">
        <v>89</v>
      </c>
      <c r="E208" s="182" t="s">
        <v>398</v>
      </c>
      <c r="F208" s="184" t="s">
        <v>402</v>
      </c>
      <c r="G208" s="181">
        <v>812</v>
      </c>
      <c r="H208" s="181">
        <v>812</v>
      </c>
    </row>
    <row r="209" spans="1:8" ht="12.75">
      <c r="A209" s="183" t="s">
        <v>403</v>
      </c>
      <c r="B209" s="177" t="s">
        <v>127</v>
      </c>
      <c r="C209" s="178" t="s">
        <v>96</v>
      </c>
      <c r="D209" s="178" t="s">
        <v>89</v>
      </c>
      <c r="E209" s="182" t="s">
        <v>404</v>
      </c>
      <c r="F209" s="184" t="s">
        <v>405</v>
      </c>
      <c r="G209" s="181">
        <v>0</v>
      </c>
      <c r="H209" s="181">
        <v>0</v>
      </c>
    </row>
    <row r="210" spans="1:8" ht="12.75">
      <c r="A210" s="176" t="s">
        <v>25</v>
      </c>
      <c r="B210" s="177" t="s">
        <v>127</v>
      </c>
      <c r="C210" s="178" t="s">
        <v>97</v>
      </c>
      <c r="D210" s="178" t="s">
        <v>335</v>
      </c>
      <c r="E210" s="179"/>
      <c r="F210" s="180"/>
      <c r="G210" s="181">
        <f aca="true" t="shared" si="26" ref="G210:H215">G211</f>
        <v>0</v>
      </c>
      <c r="H210" s="181">
        <f t="shared" si="26"/>
        <v>0</v>
      </c>
    </row>
    <row r="211" spans="1:8" ht="12.75">
      <c r="A211" s="176" t="s">
        <v>32</v>
      </c>
      <c r="B211" s="177" t="s">
        <v>127</v>
      </c>
      <c r="C211" s="178" t="s">
        <v>97</v>
      </c>
      <c r="D211" s="178" t="s">
        <v>89</v>
      </c>
      <c r="E211" s="179"/>
      <c r="F211" s="180"/>
      <c r="G211" s="181">
        <f t="shared" si="26"/>
        <v>0</v>
      </c>
      <c r="H211" s="181">
        <f t="shared" si="26"/>
        <v>0</v>
      </c>
    </row>
    <row r="212" spans="1:8" ht="12.75">
      <c r="A212" s="176" t="s">
        <v>268</v>
      </c>
      <c r="B212" s="177" t="s">
        <v>127</v>
      </c>
      <c r="C212" s="178" t="s">
        <v>97</v>
      </c>
      <c r="D212" s="178" t="s">
        <v>89</v>
      </c>
      <c r="E212" s="182" t="s">
        <v>194</v>
      </c>
      <c r="F212" s="180"/>
      <c r="G212" s="181">
        <f t="shared" si="26"/>
        <v>0</v>
      </c>
      <c r="H212" s="181">
        <f t="shared" si="26"/>
        <v>0</v>
      </c>
    </row>
    <row r="213" spans="1:8" ht="25.5">
      <c r="A213" s="176" t="s">
        <v>406</v>
      </c>
      <c r="B213" s="177" t="s">
        <v>127</v>
      </c>
      <c r="C213" s="178" t="s">
        <v>97</v>
      </c>
      <c r="D213" s="178" t="s">
        <v>89</v>
      </c>
      <c r="E213" s="182" t="s">
        <v>194</v>
      </c>
      <c r="F213" s="180"/>
      <c r="G213" s="181">
        <f t="shared" si="26"/>
        <v>0</v>
      </c>
      <c r="H213" s="181">
        <f t="shared" si="26"/>
        <v>0</v>
      </c>
    </row>
    <row r="214" spans="1:8" ht="12.75">
      <c r="A214" s="176" t="s">
        <v>407</v>
      </c>
      <c r="B214" s="177" t="s">
        <v>127</v>
      </c>
      <c r="C214" s="178" t="s">
        <v>97</v>
      </c>
      <c r="D214" s="178" t="s">
        <v>89</v>
      </c>
      <c r="E214" s="182" t="s">
        <v>194</v>
      </c>
      <c r="F214" s="180" t="s">
        <v>408</v>
      </c>
      <c r="G214" s="181">
        <f t="shared" si="26"/>
        <v>0</v>
      </c>
      <c r="H214" s="181">
        <f t="shared" si="26"/>
        <v>0</v>
      </c>
    </row>
    <row r="215" spans="1:8" ht="12.75">
      <c r="A215" s="183" t="s">
        <v>409</v>
      </c>
      <c r="B215" s="177" t="s">
        <v>127</v>
      </c>
      <c r="C215" s="178" t="s">
        <v>97</v>
      </c>
      <c r="D215" s="178" t="s">
        <v>89</v>
      </c>
      <c r="E215" s="182" t="s">
        <v>194</v>
      </c>
      <c r="F215" s="184" t="s">
        <v>410</v>
      </c>
      <c r="G215" s="181">
        <f t="shared" si="26"/>
        <v>0</v>
      </c>
      <c r="H215" s="181">
        <f t="shared" si="26"/>
        <v>0</v>
      </c>
    </row>
    <row r="216" spans="1:8" ht="12.75">
      <c r="A216" s="183" t="s">
        <v>184</v>
      </c>
      <c r="B216" s="177" t="s">
        <v>127</v>
      </c>
      <c r="C216" s="178" t="s">
        <v>97</v>
      </c>
      <c r="D216" s="178" t="s">
        <v>89</v>
      </c>
      <c r="E216" s="182" t="s">
        <v>194</v>
      </c>
      <c r="F216" s="184" t="s">
        <v>207</v>
      </c>
      <c r="G216" s="181">
        <v>0</v>
      </c>
      <c r="H216" s="181">
        <v>0</v>
      </c>
    </row>
    <row r="217" spans="1:8" ht="12.75">
      <c r="A217" s="183" t="s">
        <v>411</v>
      </c>
      <c r="B217" s="177" t="s">
        <v>127</v>
      </c>
      <c r="C217" s="177" t="s">
        <v>100</v>
      </c>
      <c r="D217" s="177" t="s">
        <v>335</v>
      </c>
      <c r="E217" s="182"/>
      <c r="F217" s="184"/>
      <c r="G217" s="181">
        <f>G218</f>
        <v>0</v>
      </c>
      <c r="H217" s="181">
        <f>H218</f>
        <v>0</v>
      </c>
    </row>
    <row r="218" spans="1:8" ht="12.75">
      <c r="A218" s="183" t="s">
        <v>33</v>
      </c>
      <c r="B218" s="177" t="s">
        <v>127</v>
      </c>
      <c r="C218" s="177" t="s">
        <v>100</v>
      </c>
      <c r="D218" s="177" t="s">
        <v>89</v>
      </c>
      <c r="E218" s="182" t="s">
        <v>386</v>
      </c>
      <c r="F218" s="184"/>
      <c r="G218" s="181">
        <f>G219+G223+G226</f>
        <v>0</v>
      </c>
      <c r="H218" s="181">
        <f>H219+H223+H226</f>
        <v>0</v>
      </c>
    </row>
    <row r="219" spans="1:8" ht="25.5">
      <c r="A219" s="183" t="s">
        <v>477</v>
      </c>
      <c r="B219" s="177" t="s">
        <v>127</v>
      </c>
      <c r="C219" s="177" t="s">
        <v>100</v>
      </c>
      <c r="D219" s="177" t="s">
        <v>89</v>
      </c>
      <c r="E219" s="182" t="s">
        <v>187</v>
      </c>
      <c r="F219" s="184"/>
      <c r="G219" s="181">
        <f aca="true" t="shared" si="27" ref="G219:H221">G220</f>
        <v>0</v>
      </c>
      <c r="H219" s="181">
        <f t="shared" si="27"/>
        <v>0</v>
      </c>
    </row>
    <row r="220" spans="1:8" ht="12.75">
      <c r="A220" s="176" t="s">
        <v>346</v>
      </c>
      <c r="B220" s="177" t="s">
        <v>127</v>
      </c>
      <c r="C220" s="177" t="s">
        <v>100</v>
      </c>
      <c r="D220" s="177" t="s">
        <v>89</v>
      </c>
      <c r="E220" s="182" t="s">
        <v>187</v>
      </c>
      <c r="F220" s="180" t="s">
        <v>347</v>
      </c>
      <c r="G220" s="181">
        <f t="shared" si="27"/>
        <v>0</v>
      </c>
      <c r="H220" s="181">
        <f t="shared" si="27"/>
        <v>0</v>
      </c>
    </row>
    <row r="221" spans="1:8" ht="12.75">
      <c r="A221" s="176" t="s">
        <v>348</v>
      </c>
      <c r="B221" s="177" t="s">
        <v>127</v>
      </c>
      <c r="C221" s="177" t="s">
        <v>100</v>
      </c>
      <c r="D221" s="177" t="s">
        <v>89</v>
      </c>
      <c r="E221" s="182" t="s">
        <v>187</v>
      </c>
      <c r="F221" s="180" t="s">
        <v>349</v>
      </c>
      <c r="G221" s="181">
        <f t="shared" si="27"/>
        <v>0</v>
      </c>
      <c r="H221" s="181">
        <f t="shared" si="27"/>
        <v>0</v>
      </c>
    </row>
    <row r="222" spans="1:8" ht="12.75">
      <c r="A222" s="176" t="s">
        <v>166</v>
      </c>
      <c r="B222" s="177" t="s">
        <v>127</v>
      </c>
      <c r="C222" s="177" t="s">
        <v>100</v>
      </c>
      <c r="D222" s="177" t="s">
        <v>89</v>
      </c>
      <c r="E222" s="182" t="s">
        <v>187</v>
      </c>
      <c r="F222" s="180" t="s">
        <v>65</v>
      </c>
      <c r="G222" s="181">
        <v>0</v>
      </c>
      <c r="H222" s="181">
        <v>0</v>
      </c>
    </row>
    <row r="223" spans="1:8" ht="12.75">
      <c r="A223" s="176" t="s">
        <v>346</v>
      </c>
      <c r="B223" s="177" t="s">
        <v>127</v>
      </c>
      <c r="C223" s="177" t="s">
        <v>100</v>
      </c>
      <c r="D223" s="177" t="s">
        <v>89</v>
      </c>
      <c r="E223" s="182" t="s">
        <v>201</v>
      </c>
      <c r="F223" s="180" t="s">
        <v>347</v>
      </c>
      <c r="G223" s="181">
        <f>G224</f>
        <v>0</v>
      </c>
      <c r="H223" s="181">
        <f>H224</f>
        <v>0</v>
      </c>
    </row>
    <row r="224" spans="1:8" ht="12.75">
      <c r="A224" s="176" t="s">
        <v>348</v>
      </c>
      <c r="B224" s="177" t="s">
        <v>127</v>
      </c>
      <c r="C224" s="177" t="s">
        <v>100</v>
      </c>
      <c r="D224" s="177" t="s">
        <v>89</v>
      </c>
      <c r="E224" s="182" t="s">
        <v>201</v>
      </c>
      <c r="F224" s="180" t="s">
        <v>349</v>
      </c>
      <c r="G224" s="181">
        <f>G225</f>
        <v>0</v>
      </c>
      <c r="H224" s="181">
        <f>H225</f>
        <v>0</v>
      </c>
    </row>
    <row r="225" spans="1:8" ht="12.75">
      <c r="A225" s="176" t="s">
        <v>166</v>
      </c>
      <c r="B225" s="177" t="s">
        <v>127</v>
      </c>
      <c r="C225" s="177" t="s">
        <v>100</v>
      </c>
      <c r="D225" s="177" t="s">
        <v>89</v>
      </c>
      <c r="E225" s="182" t="s">
        <v>201</v>
      </c>
      <c r="F225" s="180" t="s">
        <v>65</v>
      </c>
      <c r="G225" s="181">
        <v>0</v>
      </c>
      <c r="H225" s="181">
        <v>0</v>
      </c>
    </row>
    <row r="226" spans="1:8" ht="12.75">
      <c r="A226" s="176" t="s">
        <v>412</v>
      </c>
      <c r="B226" s="177" t="s">
        <v>127</v>
      </c>
      <c r="C226" s="177" t="s">
        <v>100</v>
      </c>
      <c r="D226" s="177" t="s">
        <v>89</v>
      </c>
      <c r="E226" s="182" t="s">
        <v>201</v>
      </c>
      <c r="F226" s="180" t="s">
        <v>408</v>
      </c>
      <c r="G226" s="181">
        <f>G227+G228+G229</f>
        <v>0</v>
      </c>
      <c r="H226" s="181">
        <f>H227+H228+H229</f>
        <v>0</v>
      </c>
    </row>
    <row r="227" spans="1:8" ht="12.75">
      <c r="A227" s="176" t="s">
        <v>413</v>
      </c>
      <c r="B227" s="177" t="s">
        <v>127</v>
      </c>
      <c r="C227" s="177" t="s">
        <v>100</v>
      </c>
      <c r="D227" s="177" t="s">
        <v>89</v>
      </c>
      <c r="E227" s="182" t="s">
        <v>201</v>
      </c>
      <c r="F227" s="180" t="s">
        <v>414</v>
      </c>
      <c r="G227" s="181">
        <v>0</v>
      </c>
      <c r="H227" s="181">
        <v>0</v>
      </c>
    </row>
    <row r="228" spans="1:8" ht="12.75">
      <c r="A228" s="176" t="s">
        <v>413</v>
      </c>
      <c r="B228" s="177" t="s">
        <v>127</v>
      </c>
      <c r="C228" s="177" t="s">
        <v>100</v>
      </c>
      <c r="D228" s="177" t="s">
        <v>89</v>
      </c>
      <c r="E228" s="182" t="s">
        <v>415</v>
      </c>
      <c r="F228" s="180" t="s">
        <v>414</v>
      </c>
      <c r="G228" s="181">
        <v>0</v>
      </c>
      <c r="H228" s="181">
        <v>0</v>
      </c>
    </row>
    <row r="229" spans="1:8" ht="12.75">
      <c r="A229" s="176" t="s">
        <v>413</v>
      </c>
      <c r="B229" s="177" t="s">
        <v>127</v>
      </c>
      <c r="C229" s="177" t="s">
        <v>100</v>
      </c>
      <c r="D229" s="177" t="s">
        <v>89</v>
      </c>
      <c r="E229" s="182" t="s">
        <v>416</v>
      </c>
      <c r="F229" s="180" t="s">
        <v>414</v>
      </c>
      <c r="G229" s="181">
        <v>0</v>
      </c>
      <c r="H229" s="181">
        <v>0</v>
      </c>
    </row>
    <row r="230" spans="1:8" ht="12.75">
      <c r="A230" s="183" t="s">
        <v>84</v>
      </c>
      <c r="B230" s="177" t="s">
        <v>127</v>
      </c>
      <c r="C230" s="177" t="s">
        <v>98</v>
      </c>
      <c r="D230" s="177" t="s">
        <v>335</v>
      </c>
      <c r="E230" s="179"/>
      <c r="F230" s="180"/>
      <c r="G230" s="181">
        <f>G231</f>
        <v>268.8</v>
      </c>
      <c r="H230" s="181">
        <f>H231</f>
        <v>268.8</v>
      </c>
    </row>
    <row r="231" spans="1:8" ht="12.75">
      <c r="A231" s="176" t="s">
        <v>273</v>
      </c>
      <c r="B231" s="177" t="s">
        <v>127</v>
      </c>
      <c r="C231" s="177" t="s">
        <v>98</v>
      </c>
      <c r="D231" s="177" t="s">
        <v>95</v>
      </c>
      <c r="E231" s="182" t="s">
        <v>85</v>
      </c>
      <c r="F231" s="180" t="s">
        <v>417</v>
      </c>
      <c r="G231" s="181">
        <f>G232</f>
        <v>268.8</v>
      </c>
      <c r="H231" s="181">
        <f>H232</f>
        <v>268.8</v>
      </c>
    </row>
    <row r="232" spans="1:8" ht="12.75">
      <c r="A232" s="196" t="s">
        <v>87</v>
      </c>
      <c r="B232" s="197" t="s">
        <v>127</v>
      </c>
      <c r="C232" s="197" t="s">
        <v>98</v>
      </c>
      <c r="D232" s="197" t="s">
        <v>95</v>
      </c>
      <c r="E232" s="198" t="s">
        <v>85</v>
      </c>
      <c r="F232" s="199" t="s">
        <v>86</v>
      </c>
      <c r="G232" s="200">
        <v>268.8</v>
      </c>
      <c r="H232" s="200">
        <v>268.8</v>
      </c>
    </row>
    <row r="233" spans="1:8" ht="15.75">
      <c r="A233" s="201" t="s">
        <v>2</v>
      </c>
      <c r="B233" s="202"/>
      <c r="C233" s="202"/>
      <c r="D233" s="202"/>
      <c r="E233" s="202"/>
      <c r="F233" s="203"/>
      <c r="G233" s="204">
        <f>G12</f>
        <v>45692.100000000006</v>
      </c>
      <c r="H233" s="204">
        <f>H12</f>
        <v>43750.700000000004</v>
      </c>
    </row>
  </sheetData>
  <sheetProtection/>
  <mergeCells count="2">
    <mergeCell ref="A7:G7"/>
    <mergeCell ref="A8:G8"/>
  </mergeCells>
  <printOptions/>
  <pageMargins left="0.1968503937007874" right="0" top="0" bottom="0" header="0.31496062992125984" footer="0.31496062992125984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A12" sqref="A12:IV12"/>
    </sheetView>
  </sheetViews>
  <sheetFormatPr defaultColWidth="9.00390625" defaultRowHeight="12.75"/>
  <cols>
    <col min="1" max="1" width="5.00390625" style="0" customWidth="1"/>
    <col min="2" max="2" width="53.753906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4.875" style="0" customWidth="1"/>
  </cols>
  <sheetData>
    <row r="1" ht="12.75">
      <c r="F1" s="1" t="s">
        <v>418</v>
      </c>
    </row>
    <row r="2" ht="12.75">
      <c r="F2" s="1" t="s">
        <v>297</v>
      </c>
    </row>
    <row r="3" ht="12.75">
      <c r="F3" s="1" t="s">
        <v>298</v>
      </c>
    </row>
    <row r="4" ht="12.75">
      <c r="F4" s="1" t="s">
        <v>497</v>
      </c>
    </row>
    <row r="5" ht="12.75">
      <c r="F5" s="1" t="s">
        <v>498</v>
      </c>
    </row>
    <row r="6" ht="12.75">
      <c r="F6" s="1"/>
    </row>
    <row r="7" spans="1:8" ht="12.75">
      <c r="A7" s="123"/>
      <c r="B7" s="123"/>
      <c r="C7" s="123"/>
      <c r="D7" s="123"/>
      <c r="E7" s="123"/>
      <c r="F7" s="11"/>
      <c r="G7" s="123"/>
      <c r="H7" s="123"/>
    </row>
    <row r="8" spans="1:8" ht="33.75" customHeight="1">
      <c r="A8" s="401" t="s">
        <v>504</v>
      </c>
      <c r="B8" s="401"/>
      <c r="C8" s="401"/>
      <c r="D8" s="401"/>
      <c r="E8" s="401"/>
      <c r="F8" s="401"/>
      <c r="G8" s="401"/>
      <c r="H8" s="401"/>
    </row>
    <row r="9" spans="1:8" ht="18.75">
      <c r="A9" s="124"/>
      <c r="B9" s="123"/>
      <c r="C9" s="123"/>
      <c r="D9" s="123"/>
      <c r="E9" s="123"/>
      <c r="F9" s="123"/>
      <c r="G9" s="123"/>
      <c r="H9" s="123"/>
    </row>
    <row r="10" spans="1:8" ht="25.5">
      <c r="A10" s="125" t="s">
        <v>419</v>
      </c>
      <c r="B10" s="125" t="s">
        <v>420</v>
      </c>
      <c r="C10" s="125" t="s">
        <v>421</v>
      </c>
      <c r="D10" s="125" t="s">
        <v>19</v>
      </c>
      <c r="E10" s="125" t="s">
        <v>20</v>
      </c>
      <c r="F10" s="125" t="s">
        <v>35</v>
      </c>
      <c r="G10" s="125" t="s">
        <v>422</v>
      </c>
      <c r="H10" s="125" t="s">
        <v>0</v>
      </c>
    </row>
    <row r="11" spans="1:8" ht="41.25" customHeight="1">
      <c r="A11" s="126">
        <v>1</v>
      </c>
      <c r="B11" s="129" t="s">
        <v>505</v>
      </c>
      <c r="C11" s="129" t="s">
        <v>423</v>
      </c>
      <c r="D11" s="130" t="s">
        <v>127</v>
      </c>
      <c r="E11" s="130" t="s">
        <v>424</v>
      </c>
      <c r="F11" s="130" t="s">
        <v>70</v>
      </c>
      <c r="G11" s="130" t="s">
        <v>65</v>
      </c>
      <c r="H11" s="131">
        <v>5022.2</v>
      </c>
    </row>
    <row r="12" spans="1:8" ht="12.75">
      <c r="A12" s="127"/>
      <c r="B12" s="35" t="s">
        <v>425</v>
      </c>
      <c r="C12" s="35"/>
      <c r="D12" s="35"/>
      <c r="E12" s="35"/>
      <c r="F12" s="35"/>
      <c r="G12" s="35"/>
      <c r="H12" s="128">
        <f>SUM(H11:H11)</f>
        <v>5022.2</v>
      </c>
    </row>
  </sheetData>
  <sheetProtection/>
  <mergeCells count="1"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00390625" style="0" customWidth="1"/>
    <col min="2" max="2" width="53.125" style="0" customWidth="1"/>
    <col min="3" max="3" width="16.25390625" style="0" customWidth="1"/>
    <col min="4" max="4" width="11.25390625" style="0" customWidth="1"/>
    <col min="5" max="5" width="12.75390625" style="0" customWidth="1"/>
    <col min="6" max="6" width="12.875" style="0" customWidth="1"/>
    <col min="7" max="7" width="11.125" style="0" customWidth="1"/>
  </cols>
  <sheetData>
    <row r="1" ht="12.75">
      <c r="F1" s="1" t="s">
        <v>428</v>
      </c>
    </row>
    <row r="2" ht="12.75">
      <c r="F2" s="1" t="s">
        <v>297</v>
      </c>
    </row>
    <row r="3" ht="12.75">
      <c r="F3" s="1" t="s">
        <v>298</v>
      </c>
    </row>
    <row r="4" ht="12.75">
      <c r="F4" s="1" t="s">
        <v>497</v>
      </c>
    </row>
    <row r="5" ht="12.75">
      <c r="F5" s="1" t="s">
        <v>498</v>
      </c>
    </row>
    <row r="6" ht="12.75">
      <c r="F6" s="1"/>
    </row>
    <row r="7" spans="1:9" ht="32.25" customHeight="1">
      <c r="A7" s="401" t="s">
        <v>507</v>
      </c>
      <c r="B7" s="401"/>
      <c r="C7" s="401"/>
      <c r="D7" s="401"/>
      <c r="E7" s="401"/>
      <c r="F7" s="401"/>
      <c r="G7" s="401"/>
      <c r="H7" s="401"/>
      <c r="I7" s="401"/>
    </row>
    <row r="8" spans="1:8" ht="18.75">
      <c r="A8" s="124"/>
      <c r="B8" s="123"/>
      <c r="C8" s="123"/>
      <c r="D8" s="123"/>
      <c r="E8" s="123"/>
      <c r="F8" s="123"/>
      <c r="G8" s="123"/>
      <c r="H8" s="123"/>
    </row>
    <row r="9" spans="1:9" ht="25.5">
      <c r="A9" s="125" t="s">
        <v>419</v>
      </c>
      <c r="B9" s="125" t="s">
        <v>420</v>
      </c>
      <c r="C9" s="125" t="s">
        <v>421</v>
      </c>
      <c r="D9" s="125" t="s">
        <v>19</v>
      </c>
      <c r="E9" s="125" t="s">
        <v>20</v>
      </c>
      <c r="F9" s="125" t="s">
        <v>35</v>
      </c>
      <c r="G9" s="125" t="s">
        <v>422</v>
      </c>
      <c r="H9" s="125" t="s">
        <v>480</v>
      </c>
      <c r="I9" s="125" t="s">
        <v>508</v>
      </c>
    </row>
    <row r="10" spans="1:9" ht="41.25" customHeight="1">
      <c r="A10" s="126">
        <v>1</v>
      </c>
      <c r="B10" s="129" t="s">
        <v>505</v>
      </c>
      <c r="C10" s="378" t="s">
        <v>423</v>
      </c>
      <c r="D10" s="375" t="s">
        <v>127</v>
      </c>
      <c r="E10" s="375" t="s">
        <v>424</v>
      </c>
      <c r="F10" s="375" t="s">
        <v>70</v>
      </c>
      <c r="G10" s="375" t="s">
        <v>65</v>
      </c>
      <c r="H10" s="376">
        <v>5174.8</v>
      </c>
      <c r="I10" s="377"/>
    </row>
    <row r="11" spans="1:9" ht="42.75" customHeight="1">
      <c r="A11" s="126"/>
      <c r="B11" s="129" t="s">
        <v>506</v>
      </c>
      <c r="C11" s="378" t="s">
        <v>423</v>
      </c>
      <c r="D11" s="375" t="s">
        <v>127</v>
      </c>
      <c r="E11" s="375" t="s">
        <v>424</v>
      </c>
      <c r="F11" s="375" t="s">
        <v>70</v>
      </c>
      <c r="G11" s="375" t="s">
        <v>65</v>
      </c>
      <c r="H11" s="376"/>
      <c r="I11" s="376">
        <v>5354.4</v>
      </c>
    </row>
    <row r="12" spans="1:9" ht="12.75">
      <c r="A12" s="127"/>
      <c r="B12" s="35" t="s">
        <v>425</v>
      </c>
      <c r="C12" s="35"/>
      <c r="D12" s="35"/>
      <c r="E12" s="35"/>
      <c r="F12" s="35"/>
      <c r="G12" s="35"/>
      <c r="H12" s="128">
        <f>H10</f>
        <v>5174.8</v>
      </c>
      <c r="I12" s="128">
        <f>SUM(I10:I11)</f>
        <v>5354.4</v>
      </c>
    </row>
  </sheetData>
  <sheetProtection/>
  <mergeCells count="1">
    <mergeCell ref="A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54.125" style="0" customWidth="1"/>
    <col min="2" max="2" width="19.875" style="0" customWidth="1"/>
    <col min="3" max="3" width="16.75390625" style="0" customWidth="1"/>
    <col min="4" max="4" width="18.875" style="0" customWidth="1"/>
    <col min="5" max="5" width="19.125" style="0" customWidth="1"/>
    <col min="6" max="6" width="14.875" style="0" customWidth="1"/>
    <col min="7" max="7" width="14.625" style="0" customWidth="1"/>
    <col min="8" max="8" width="19.25390625" style="0" customWidth="1"/>
    <col min="9" max="9" width="15.375" style="0" customWidth="1"/>
    <col min="10" max="10" width="13.75390625" style="0" customWidth="1"/>
    <col min="11" max="11" width="19.75390625" style="0" customWidth="1"/>
  </cols>
  <sheetData>
    <row r="1" ht="12.75">
      <c r="J1" s="1" t="s">
        <v>138</v>
      </c>
    </row>
    <row r="2" ht="12.75">
      <c r="J2" s="1" t="s">
        <v>297</v>
      </c>
    </row>
    <row r="3" ht="12.75">
      <c r="J3" s="1" t="s">
        <v>298</v>
      </c>
    </row>
    <row r="4" ht="12.75">
      <c r="J4" s="1" t="s">
        <v>497</v>
      </c>
    </row>
    <row r="5" ht="12.75">
      <c r="J5" s="1" t="s">
        <v>498</v>
      </c>
    </row>
    <row r="6" ht="15">
      <c r="J6" s="361"/>
    </row>
    <row r="7" spans="1:2" ht="15.75" customHeight="1">
      <c r="A7" s="20"/>
      <c r="B7" s="20"/>
    </row>
    <row r="8" spans="1:4" ht="15.75">
      <c r="A8" s="402" t="s">
        <v>481</v>
      </c>
      <c r="B8" s="402"/>
      <c r="C8" s="402"/>
      <c r="D8" s="402"/>
    </row>
    <row r="9" spans="1:4" ht="15.75">
      <c r="A9" s="362"/>
      <c r="B9" s="362"/>
      <c r="C9" s="362"/>
      <c r="D9" s="362"/>
    </row>
    <row r="10" spans="1:11" ht="63">
      <c r="A10" s="363" t="s">
        <v>482</v>
      </c>
      <c r="B10" s="364" t="s">
        <v>483</v>
      </c>
      <c r="C10" s="364" t="s">
        <v>484</v>
      </c>
      <c r="D10" s="364" t="s">
        <v>485</v>
      </c>
      <c r="E10" s="364" t="s">
        <v>486</v>
      </c>
      <c r="F10" s="364" t="s">
        <v>493</v>
      </c>
      <c r="G10" s="364" t="s">
        <v>494</v>
      </c>
      <c r="H10" s="364" t="s">
        <v>495</v>
      </c>
      <c r="I10" s="364" t="s">
        <v>509</v>
      </c>
      <c r="J10" s="364" t="s">
        <v>510</v>
      </c>
      <c r="K10" s="365" t="s">
        <v>511</v>
      </c>
    </row>
    <row r="11" spans="1:11" ht="15.75">
      <c r="A11" s="366" t="s">
        <v>106</v>
      </c>
      <c r="B11" s="367">
        <f aca="true" t="shared" si="0" ref="B11:H11">B13</f>
        <v>0</v>
      </c>
      <c r="C11" s="367">
        <f t="shared" si="0"/>
        <v>705.76</v>
      </c>
      <c r="D11" s="367">
        <f t="shared" si="0"/>
        <v>0</v>
      </c>
      <c r="E11" s="367">
        <f t="shared" si="0"/>
        <v>705.76</v>
      </c>
      <c r="F11" s="367">
        <f t="shared" si="0"/>
        <v>720.49</v>
      </c>
      <c r="G11" s="367">
        <f t="shared" si="0"/>
        <v>0</v>
      </c>
      <c r="H11" s="367">
        <f t="shared" si="0"/>
        <v>1426.25</v>
      </c>
      <c r="I11" s="367">
        <f>I13</f>
        <v>729.585</v>
      </c>
      <c r="J11" s="367">
        <f>J13</f>
        <v>0</v>
      </c>
      <c r="K11" s="367">
        <f>K13</f>
        <v>2155.835</v>
      </c>
    </row>
    <row r="12" spans="1:11" ht="15.75">
      <c r="A12" s="368" t="s">
        <v>107</v>
      </c>
      <c r="B12" s="368"/>
      <c r="C12" s="368"/>
      <c r="D12" s="368"/>
      <c r="E12" s="368"/>
      <c r="F12" s="368"/>
      <c r="G12" s="368"/>
      <c r="H12" s="368"/>
      <c r="I12" s="367"/>
      <c r="J12" s="367"/>
      <c r="K12" s="367"/>
    </row>
    <row r="13" spans="1:11" ht="31.5">
      <c r="A13" s="369" t="s">
        <v>487</v>
      </c>
      <c r="B13" s="370">
        <v>0</v>
      </c>
      <c r="C13" s="370">
        <v>705.76</v>
      </c>
      <c r="D13" s="370">
        <v>0</v>
      </c>
      <c r="E13" s="370">
        <f>C13</f>
        <v>705.76</v>
      </c>
      <c r="F13" s="370">
        <v>720.49</v>
      </c>
      <c r="G13" s="370">
        <v>0</v>
      </c>
      <c r="H13" s="370">
        <f>E13+F13</f>
        <v>1426.25</v>
      </c>
      <c r="I13" s="370">
        <v>729.585</v>
      </c>
      <c r="J13" s="370">
        <v>0</v>
      </c>
      <c r="K13" s="370">
        <f>H13+I13</f>
        <v>2155.835</v>
      </c>
    </row>
    <row r="14" spans="1:11" ht="47.25">
      <c r="A14" s="368" t="s">
        <v>488</v>
      </c>
      <c r="B14" s="368" t="s">
        <v>489</v>
      </c>
      <c r="C14" s="368"/>
      <c r="D14" s="368"/>
      <c r="E14" s="368" t="s">
        <v>489</v>
      </c>
      <c r="F14" s="368"/>
      <c r="G14" s="368"/>
      <c r="H14" s="368" t="s">
        <v>489</v>
      </c>
      <c r="I14" s="368"/>
      <c r="J14" s="368"/>
      <c r="K14" s="368" t="s">
        <v>489</v>
      </c>
    </row>
    <row r="15" spans="1:11" ht="47.25">
      <c r="A15" s="369" t="s">
        <v>490</v>
      </c>
      <c r="B15" s="369">
        <v>0</v>
      </c>
      <c r="C15" s="369">
        <v>0</v>
      </c>
      <c r="D15" s="369">
        <v>0</v>
      </c>
      <c r="E15" s="369">
        <v>0</v>
      </c>
      <c r="F15" s="369">
        <v>0</v>
      </c>
      <c r="G15" s="369">
        <v>0</v>
      </c>
      <c r="H15" s="369">
        <v>0</v>
      </c>
      <c r="I15" s="369">
        <v>0</v>
      </c>
      <c r="J15" s="369">
        <v>0</v>
      </c>
      <c r="K15" s="369">
        <v>0</v>
      </c>
    </row>
    <row r="16" spans="1:11" ht="15.75">
      <c r="A16" s="371" t="s">
        <v>491</v>
      </c>
      <c r="B16" s="369"/>
      <c r="C16" s="369"/>
      <c r="D16" s="369"/>
      <c r="E16" s="369"/>
      <c r="F16" s="369"/>
      <c r="G16" s="369"/>
      <c r="H16" s="369"/>
      <c r="I16" s="370"/>
      <c r="J16" s="370"/>
      <c r="K16" s="370"/>
    </row>
    <row r="17" spans="1:11" ht="63">
      <c r="A17" s="368" t="s">
        <v>488</v>
      </c>
      <c r="B17" s="368" t="s">
        <v>492</v>
      </c>
      <c r="C17" s="368"/>
      <c r="D17" s="368"/>
      <c r="E17" s="368" t="s">
        <v>492</v>
      </c>
      <c r="F17" s="368"/>
      <c r="G17" s="368"/>
      <c r="H17" s="368" t="s">
        <v>492</v>
      </c>
      <c r="I17" s="372"/>
      <c r="J17" s="372"/>
      <c r="K17" s="368" t="s">
        <v>492</v>
      </c>
    </row>
  </sheetData>
  <sheetProtection/>
  <mergeCells count="1">
    <mergeCell ref="A8:D8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C27"/>
  <sheetViews>
    <sheetView zoomScalePageLayoutView="0" workbookViewId="0" topLeftCell="A10">
      <selection activeCell="C28" sqref="C28"/>
    </sheetView>
  </sheetViews>
  <sheetFormatPr defaultColWidth="9.00390625" defaultRowHeight="12.75"/>
  <cols>
    <col min="1" max="1" width="72.375" style="0" customWidth="1"/>
    <col min="2" max="2" width="23.00390625" style="0" customWidth="1"/>
    <col min="3" max="3" width="12.875" style="0" customWidth="1"/>
  </cols>
  <sheetData>
    <row r="1" ht="12.75">
      <c r="B1" s="1" t="s">
        <v>137</v>
      </c>
    </row>
    <row r="2" ht="12.75">
      <c r="B2" s="1" t="s">
        <v>297</v>
      </c>
    </row>
    <row r="3" ht="12.75">
      <c r="B3" s="1" t="s">
        <v>298</v>
      </c>
    </row>
    <row r="4" ht="12.75">
      <c r="B4" s="1" t="s">
        <v>497</v>
      </c>
    </row>
    <row r="5" ht="12.75">
      <c r="B5" s="1" t="s">
        <v>498</v>
      </c>
    </row>
    <row r="6" ht="12.75">
      <c r="B6" s="1"/>
    </row>
    <row r="7" ht="12.75">
      <c r="B7" s="11"/>
    </row>
    <row r="8" ht="12.75">
      <c r="B8" s="1"/>
    </row>
    <row r="9" spans="1:3" ht="18">
      <c r="A9" s="403" t="s">
        <v>512</v>
      </c>
      <c r="B9" s="403"/>
      <c r="C9" s="403"/>
    </row>
    <row r="10" spans="1:3" ht="18">
      <c r="A10" s="21"/>
      <c r="B10" s="21"/>
      <c r="C10" s="30" t="s">
        <v>105</v>
      </c>
    </row>
    <row r="11" spans="1:3" ht="15.75">
      <c r="A11" s="156" t="s">
        <v>108</v>
      </c>
      <c r="B11" s="157" t="s">
        <v>109</v>
      </c>
      <c r="C11" s="157" t="s">
        <v>0</v>
      </c>
    </row>
    <row r="12" spans="1:3" ht="15.75">
      <c r="A12" s="158" t="s">
        <v>110</v>
      </c>
      <c r="B12" s="159" t="s">
        <v>111</v>
      </c>
      <c r="C12" s="160">
        <f>C13</f>
        <v>705.8</v>
      </c>
    </row>
    <row r="13" spans="1:3" ht="31.5">
      <c r="A13" s="158" t="s">
        <v>438</v>
      </c>
      <c r="B13" s="159" t="s">
        <v>439</v>
      </c>
      <c r="C13" s="161">
        <f>C14+C19</f>
        <v>705.8</v>
      </c>
    </row>
    <row r="14" spans="1:3" ht="15.75">
      <c r="A14" s="156" t="s">
        <v>440</v>
      </c>
      <c r="B14" s="157" t="s">
        <v>441</v>
      </c>
      <c r="C14" s="162">
        <f>C15</f>
        <v>705.8</v>
      </c>
    </row>
    <row r="15" spans="1:3" ht="31.5">
      <c r="A15" s="163" t="s">
        <v>442</v>
      </c>
      <c r="B15" s="157" t="s">
        <v>443</v>
      </c>
      <c r="C15" s="164">
        <v>705.8</v>
      </c>
    </row>
    <row r="16" spans="1:3" ht="31.5">
      <c r="A16" s="156" t="s">
        <v>444</v>
      </c>
      <c r="B16" s="156" t="s">
        <v>445</v>
      </c>
      <c r="C16" s="162">
        <v>0</v>
      </c>
    </row>
    <row r="17" spans="1:3" ht="31.5">
      <c r="A17" s="156" t="s">
        <v>446</v>
      </c>
      <c r="B17" s="157" t="s">
        <v>447</v>
      </c>
      <c r="C17" s="162">
        <f>C18</f>
        <v>0</v>
      </c>
    </row>
    <row r="18" spans="1:3" ht="15.75">
      <c r="A18" s="158" t="s">
        <v>448</v>
      </c>
      <c r="B18" s="159" t="s">
        <v>449</v>
      </c>
      <c r="C18" s="165">
        <v>0</v>
      </c>
    </row>
    <row r="19" spans="1:3" ht="31.5">
      <c r="A19" s="156" t="s">
        <v>450</v>
      </c>
      <c r="B19" s="157" t="s">
        <v>451</v>
      </c>
      <c r="C19" s="166">
        <f>C20</f>
        <v>0</v>
      </c>
    </row>
    <row r="20" spans="1:3" ht="47.25">
      <c r="A20" s="156" t="s">
        <v>452</v>
      </c>
      <c r="B20" s="157" t="s">
        <v>453</v>
      </c>
      <c r="C20" s="166">
        <v>0</v>
      </c>
    </row>
    <row r="21" spans="1:3" ht="31.5">
      <c r="A21" s="156" t="s">
        <v>454</v>
      </c>
      <c r="B21" s="157" t="s">
        <v>455</v>
      </c>
      <c r="C21" s="166">
        <v>0</v>
      </c>
    </row>
    <row r="22" spans="1:3" ht="47.25">
      <c r="A22" s="156" t="s">
        <v>456</v>
      </c>
      <c r="B22" s="157" t="s">
        <v>457</v>
      </c>
      <c r="C22" s="166">
        <f>C23</f>
        <v>0</v>
      </c>
    </row>
    <row r="23" spans="1:3" ht="15.75">
      <c r="A23" s="158" t="s">
        <v>112</v>
      </c>
      <c r="B23" s="159" t="s">
        <v>113</v>
      </c>
      <c r="C23" s="165">
        <v>0</v>
      </c>
    </row>
    <row r="24" spans="1:3" ht="15.75">
      <c r="A24" s="156" t="s">
        <v>458</v>
      </c>
      <c r="B24" s="157" t="s">
        <v>114</v>
      </c>
      <c r="C24" s="167">
        <f>C25</f>
        <v>-57071.6</v>
      </c>
    </row>
    <row r="25" spans="1:3" ht="15.75">
      <c r="A25" s="156" t="s">
        <v>459</v>
      </c>
      <c r="B25" s="157" t="s">
        <v>460</v>
      </c>
      <c r="C25" s="167">
        <f>-C26</f>
        <v>-57071.6</v>
      </c>
    </row>
    <row r="26" spans="1:3" ht="15.75">
      <c r="A26" s="156" t="s">
        <v>461</v>
      </c>
      <c r="B26" s="157" t="s">
        <v>115</v>
      </c>
      <c r="C26" s="167">
        <f>C27</f>
        <v>57071.6</v>
      </c>
    </row>
    <row r="27" spans="1:3" ht="15.75">
      <c r="A27" s="156" t="s">
        <v>462</v>
      </c>
      <c r="B27" s="157" t="s">
        <v>463</v>
      </c>
      <c r="C27" s="167">
        <v>57071.6</v>
      </c>
    </row>
  </sheetData>
  <sheetProtection/>
  <mergeCells count="1">
    <mergeCell ref="A9:C9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D42"/>
  <sheetViews>
    <sheetView zoomScalePageLayoutView="0" workbookViewId="0" topLeftCell="A4">
      <selection activeCell="J19" sqref="J19"/>
    </sheetView>
  </sheetViews>
  <sheetFormatPr defaultColWidth="9.00390625" defaultRowHeight="12.75"/>
  <cols>
    <col min="1" max="1" width="72.375" style="0" customWidth="1"/>
    <col min="2" max="2" width="29.00390625" style="0" customWidth="1"/>
    <col min="3" max="3" width="12.875" style="0" customWidth="1"/>
    <col min="4" max="4" width="11.25390625" style="0" customWidth="1"/>
  </cols>
  <sheetData>
    <row r="1" ht="12.75">
      <c r="B1" s="1" t="s">
        <v>136</v>
      </c>
    </row>
    <row r="2" ht="12.75">
      <c r="B2" s="1" t="s">
        <v>297</v>
      </c>
    </row>
    <row r="3" ht="12.75">
      <c r="B3" s="1" t="s">
        <v>298</v>
      </c>
    </row>
    <row r="4" ht="12.75">
      <c r="B4" s="1" t="s">
        <v>497</v>
      </c>
    </row>
    <row r="5" ht="12.75">
      <c r="B5" s="1" t="s">
        <v>498</v>
      </c>
    </row>
    <row r="6" ht="12.75">
      <c r="B6" s="1"/>
    </row>
    <row r="7" spans="1:3" ht="38.25" customHeight="1">
      <c r="A7" s="404" t="s">
        <v>513</v>
      </c>
      <c r="B7" s="404"/>
      <c r="C7" s="404"/>
    </row>
    <row r="8" spans="1:4" ht="18">
      <c r="A8" s="21"/>
      <c r="B8" s="21"/>
      <c r="C8" s="22"/>
      <c r="D8" s="30" t="s">
        <v>105</v>
      </c>
    </row>
    <row r="9" spans="1:4" ht="15.75">
      <c r="A9" s="156" t="s">
        <v>108</v>
      </c>
      <c r="B9" s="157" t="s">
        <v>109</v>
      </c>
      <c r="C9" s="384">
        <v>2025</v>
      </c>
      <c r="D9" s="23">
        <v>2026</v>
      </c>
    </row>
    <row r="10" spans="1:4" ht="15.75">
      <c r="A10" s="158" t="s">
        <v>110</v>
      </c>
      <c r="B10" s="159" t="s">
        <v>111</v>
      </c>
      <c r="C10" s="385">
        <f>C11</f>
        <v>720.5</v>
      </c>
      <c r="D10" s="385">
        <f>D11</f>
        <v>729.6</v>
      </c>
    </row>
    <row r="11" spans="1:4" ht="31.5">
      <c r="A11" s="158" t="s">
        <v>438</v>
      </c>
      <c r="B11" s="159" t="s">
        <v>439</v>
      </c>
      <c r="C11" s="385">
        <f>C12+C17</f>
        <v>720.5</v>
      </c>
      <c r="D11" s="385">
        <f>D12</f>
        <v>729.6</v>
      </c>
    </row>
    <row r="12" spans="1:4" ht="15.75">
      <c r="A12" s="156" t="s">
        <v>440</v>
      </c>
      <c r="B12" s="157" t="s">
        <v>441</v>
      </c>
      <c r="C12" s="386">
        <f>C13</f>
        <v>720.5</v>
      </c>
      <c r="D12" s="386">
        <f>D13</f>
        <v>729.6</v>
      </c>
    </row>
    <row r="13" spans="1:4" ht="31.5">
      <c r="A13" s="163" t="s">
        <v>442</v>
      </c>
      <c r="B13" s="157" t="s">
        <v>443</v>
      </c>
      <c r="C13" s="387">
        <v>720.5</v>
      </c>
      <c r="D13" s="387">
        <v>729.6</v>
      </c>
    </row>
    <row r="14" spans="1:4" ht="31.5">
      <c r="A14" s="156" t="s">
        <v>444</v>
      </c>
      <c r="B14" s="156" t="s">
        <v>445</v>
      </c>
      <c r="C14" s="386">
        <v>0</v>
      </c>
      <c r="D14" s="24">
        <v>0</v>
      </c>
    </row>
    <row r="15" spans="1:4" ht="31.5">
      <c r="A15" s="156" t="s">
        <v>446</v>
      </c>
      <c r="B15" s="157" t="s">
        <v>447</v>
      </c>
      <c r="C15" s="386">
        <f>C16</f>
        <v>0</v>
      </c>
      <c r="D15" s="24">
        <v>0</v>
      </c>
    </row>
    <row r="16" spans="1:4" ht="15.75">
      <c r="A16" s="158" t="s">
        <v>448</v>
      </c>
      <c r="B16" s="159" t="s">
        <v>449</v>
      </c>
      <c r="C16" s="388">
        <v>0</v>
      </c>
      <c r="D16" s="24">
        <v>0</v>
      </c>
    </row>
    <row r="17" spans="1:4" ht="31.5">
      <c r="A17" s="156" t="s">
        <v>450</v>
      </c>
      <c r="B17" s="157" t="s">
        <v>451</v>
      </c>
      <c r="C17" s="389">
        <f>C18</f>
        <v>0</v>
      </c>
      <c r="D17" s="24">
        <v>0</v>
      </c>
    </row>
    <row r="18" spans="1:4" ht="47.25">
      <c r="A18" s="156" t="s">
        <v>452</v>
      </c>
      <c r="B18" s="157" t="s">
        <v>453</v>
      </c>
      <c r="C18" s="389">
        <v>0</v>
      </c>
      <c r="D18" s="24">
        <v>0</v>
      </c>
    </row>
    <row r="19" spans="1:4" ht="31.5">
      <c r="A19" s="156" t="s">
        <v>454</v>
      </c>
      <c r="B19" s="157" t="s">
        <v>455</v>
      </c>
      <c r="C19" s="389">
        <v>0</v>
      </c>
      <c r="D19" s="24">
        <v>0</v>
      </c>
    </row>
    <row r="20" spans="1:4" ht="47.25">
      <c r="A20" s="156" t="s">
        <v>456</v>
      </c>
      <c r="B20" s="157" t="s">
        <v>457</v>
      </c>
      <c r="C20" s="389">
        <f>C21</f>
        <v>0</v>
      </c>
      <c r="D20" s="24">
        <v>0</v>
      </c>
    </row>
    <row r="21" spans="1:4" ht="15.75">
      <c r="A21" s="158" t="s">
        <v>112</v>
      </c>
      <c r="B21" s="159" t="s">
        <v>113</v>
      </c>
      <c r="C21" s="388">
        <v>0</v>
      </c>
      <c r="D21" s="24">
        <v>0</v>
      </c>
    </row>
    <row r="22" spans="1:4" ht="15.75">
      <c r="A22" s="156" t="s">
        <v>458</v>
      </c>
      <c r="B22" s="157" t="s">
        <v>114</v>
      </c>
      <c r="C22" s="390">
        <f>C23</f>
        <v>-46234.2</v>
      </c>
      <c r="D22" s="390">
        <f>D23</f>
        <v>-44847.3</v>
      </c>
    </row>
    <row r="23" spans="1:4" ht="15.75">
      <c r="A23" s="156" t="s">
        <v>459</v>
      </c>
      <c r="B23" s="157" t="s">
        <v>460</v>
      </c>
      <c r="C23" s="390">
        <f>-C24</f>
        <v>-46234.2</v>
      </c>
      <c r="D23" s="390">
        <f>-D24</f>
        <v>-44847.3</v>
      </c>
    </row>
    <row r="24" spans="1:4" ht="15.75">
      <c r="A24" s="156" t="s">
        <v>461</v>
      </c>
      <c r="B24" s="157" t="s">
        <v>115</v>
      </c>
      <c r="C24" s="390">
        <f>C25</f>
        <v>46234.2</v>
      </c>
      <c r="D24" s="390">
        <f>D25</f>
        <v>44847.3</v>
      </c>
    </row>
    <row r="25" spans="1:4" ht="15.75">
      <c r="A25" s="156" t="s">
        <v>462</v>
      </c>
      <c r="B25" s="157" t="s">
        <v>463</v>
      </c>
      <c r="C25" s="390">
        <v>46234.2</v>
      </c>
      <c r="D25" s="391">
        <v>44847.3</v>
      </c>
    </row>
    <row r="26" spans="1:3" ht="14.25">
      <c r="A26" s="22"/>
      <c r="B26" s="22"/>
      <c r="C26" s="22"/>
    </row>
    <row r="27" spans="1:3" ht="14.25">
      <c r="A27" s="22"/>
      <c r="B27" s="22"/>
      <c r="C27" s="22"/>
    </row>
    <row r="28" spans="1:3" ht="14.25">
      <c r="A28" s="22"/>
      <c r="B28" s="22"/>
      <c r="C28" s="22"/>
    </row>
    <row r="29" spans="1:3" ht="14.25">
      <c r="A29" s="22"/>
      <c r="B29" s="22"/>
      <c r="C29" s="22"/>
    </row>
    <row r="30" spans="1:3" ht="14.25">
      <c r="A30" s="22"/>
      <c r="B30" s="22"/>
      <c r="C30" s="22"/>
    </row>
    <row r="31" spans="1:3" ht="14.25">
      <c r="A31" s="22"/>
      <c r="B31" s="22"/>
      <c r="C31" s="22"/>
    </row>
    <row r="32" spans="1:3" ht="14.25">
      <c r="A32" s="22"/>
      <c r="B32" s="22"/>
      <c r="C32" s="22"/>
    </row>
    <row r="33" spans="1:3" ht="14.25">
      <c r="A33" s="22"/>
      <c r="B33" s="22"/>
      <c r="C33" s="22"/>
    </row>
    <row r="34" spans="1:3" ht="14.25">
      <c r="A34" s="22"/>
      <c r="B34" s="22"/>
      <c r="C34" s="22"/>
    </row>
    <row r="35" spans="1:3" ht="14.25">
      <c r="A35" s="22"/>
      <c r="B35" s="22"/>
      <c r="C35" s="22"/>
    </row>
    <row r="36" spans="1:3" ht="14.25">
      <c r="A36" s="22"/>
      <c r="B36" s="22"/>
      <c r="C36" s="22"/>
    </row>
    <row r="37" spans="1:3" ht="14.25">
      <c r="A37" s="22"/>
      <c r="B37" s="22"/>
      <c r="C37" s="22"/>
    </row>
    <row r="38" spans="1:3" ht="14.25">
      <c r="A38" s="22"/>
      <c r="B38" s="22"/>
      <c r="C38" s="22"/>
    </row>
    <row r="39" spans="1:3" ht="14.25">
      <c r="A39" s="22"/>
      <c r="B39" s="22"/>
      <c r="C39" s="22"/>
    </row>
    <row r="40" spans="1:3" ht="14.25">
      <c r="A40" s="22"/>
      <c r="B40" s="22"/>
      <c r="C40" s="22"/>
    </row>
    <row r="41" spans="1:3" ht="14.25">
      <c r="A41" s="22"/>
      <c r="B41" s="22"/>
      <c r="C41" s="22"/>
    </row>
    <row r="42" spans="1:3" ht="14.25">
      <c r="A42" s="22"/>
      <c r="B42" s="22"/>
      <c r="C42" s="22"/>
    </row>
  </sheetData>
  <sheetProtection/>
  <mergeCells count="1">
    <mergeCell ref="A7:C7"/>
  </mergeCells>
  <printOptions/>
  <pageMargins left="0.25" right="0.25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35">
      <selection activeCell="A61" sqref="A61:IV62"/>
    </sheetView>
  </sheetViews>
  <sheetFormatPr defaultColWidth="9.00390625" defaultRowHeight="12.75"/>
  <cols>
    <col min="1" max="1" width="103.625" style="0" customWidth="1"/>
    <col min="2" max="2" width="22.125" style="0" customWidth="1"/>
    <col min="3" max="3" width="12.00390625" style="0" customWidth="1"/>
  </cols>
  <sheetData>
    <row r="1" spans="1:3" ht="12.75">
      <c r="A1" s="15"/>
      <c r="B1" s="1" t="s">
        <v>126</v>
      </c>
      <c r="C1" s="16"/>
    </row>
    <row r="2" spans="1:3" ht="12.75">
      <c r="A2" s="17"/>
      <c r="B2" s="1" t="s">
        <v>297</v>
      </c>
      <c r="C2" s="16"/>
    </row>
    <row r="3" spans="1:3" ht="12.75">
      <c r="A3" s="17"/>
      <c r="B3" s="1" t="s">
        <v>298</v>
      </c>
      <c r="C3" s="16"/>
    </row>
    <row r="4" spans="1:3" ht="12.75">
      <c r="A4" s="17"/>
      <c r="B4" s="1" t="s">
        <v>497</v>
      </c>
      <c r="C4" s="16"/>
    </row>
    <row r="5" spans="1:3" ht="12.75">
      <c r="A5" s="17"/>
      <c r="B5" s="1" t="s">
        <v>498</v>
      </c>
      <c r="C5" s="16"/>
    </row>
    <row r="6" spans="1:3" ht="12.75">
      <c r="A6" s="17"/>
      <c r="B6" s="1"/>
      <c r="C6" s="16"/>
    </row>
    <row r="7" spans="1:3" ht="14.25">
      <c r="A7" s="392" t="s">
        <v>496</v>
      </c>
      <c r="B7" s="392"/>
      <c r="C7" s="392"/>
    </row>
    <row r="8" spans="1:3" ht="14.25">
      <c r="A8" s="18"/>
      <c r="B8" s="18"/>
      <c r="C8" s="30" t="s">
        <v>105</v>
      </c>
    </row>
    <row r="9" spans="1:3" ht="12.75">
      <c r="A9" s="28" t="s">
        <v>10</v>
      </c>
      <c r="B9" s="29" t="s">
        <v>42</v>
      </c>
      <c r="C9" s="27" t="s">
        <v>0</v>
      </c>
    </row>
    <row r="10" spans="1:3" ht="12.75">
      <c r="A10" s="19" t="s">
        <v>11</v>
      </c>
      <c r="B10" s="135" t="s">
        <v>6</v>
      </c>
      <c r="C10" s="170">
        <f>C11+C15+C20+C22+C27+C29+C32+C35+C37</f>
        <v>14115.2</v>
      </c>
    </row>
    <row r="11" spans="1:3" ht="15.75" customHeight="1">
      <c r="A11" s="136" t="s">
        <v>12</v>
      </c>
      <c r="B11" s="205" t="s">
        <v>52</v>
      </c>
      <c r="C11" s="170">
        <v>4700</v>
      </c>
    </row>
    <row r="12" spans="1:3" ht="37.5">
      <c r="A12" s="137" t="s">
        <v>51</v>
      </c>
      <c r="B12" s="205" t="s">
        <v>429</v>
      </c>
      <c r="C12" s="171">
        <v>4700</v>
      </c>
    </row>
    <row r="13" spans="1:3" ht="24" customHeight="1" hidden="1">
      <c r="A13" s="137" t="s">
        <v>51</v>
      </c>
      <c r="B13" s="205" t="s">
        <v>53</v>
      </c>
      <c r="C13" s="171">
        <v>3510</v>
      </c>
    </row>
    <row r="14" spans="1:3" ht="24">
      <c r="A14" s="137" t="s">
        <v>102</v>
      </c>
      <c r="B14" s="205" t="s">
        <v>101</v>
      </c>
      <c r="C14" s="171"/>
    </row>
    <row r="15" spans="1:3" ht="12.75">
      <c r="A15" s="138" t="s">
        <v>54</v>
      </c>
      <c r="B15" s="206" t="s">
        <v>55</v>
      </c>
      <c r="C15" s="207">
        <f>C16+C17+C18+C19</f>
        <v>5022.200000000001</v>
      </c>
    </row>
    <row r="16" spans="1:3" ht="24">
      <c r="A16" s="137" t="s">
        <v>104</v>
      </c>
      <c r="B16" s="208" t="s">
        <v>56</v>
      </c>
      <c r="C16" s="209">
        <v>2346.4</v>
      </c>
    </row>
    <row r="17" spans="1:3" ht="36">
      <c r="A17" s="137" t="s">
        <v>59</v>
      </c>
      <c r="B17" s="208" t="s">
        <v>57</v>
      </c>
      <c r="C17" s="209">
        <v>12.2</v>
      </c>
    </row>
    <row r="18" spans="1:3" ht="24">
      <c r="A18" s="137" t="s">
        <v>58</v>
      </c>
      <c r="B18" s="208" t="s">
        <v>61</v>
      </c>
      <c r="C18" s="209">
        <f>2533.5+462.5</f>
        <v>2996</v>
      </c>
    </row>
    <row r="19" spans="1:3" ht="24">
      <c r="A19" s="137" t="s">
        <v>60</v>
      </c>
      <c r="B19" s="208" t="s">
        <v>61</v>
      </c>
      <c r="C19" s="209">
        <v>-332.4</v>
      </c>
    </row>
    <row r="20" spans="1:3" ht="12.75">
      <c r="A20" s="19" t="s">
        <v>13</v>
      </c>
      <c r="B20" s="206" t="s">
        <v>7</v>
      </c>
      <c r="C20" s="207">
        <f>C21</f>
        <v>126</v>
      </c>
    </row>
    <row r="21" spans="1:3" ht="12.75">
      <c r="A21" s="139" t="s">
        <v>21</v>
      </c>
      <c r="B21" s="208" t="s">
        <v>22</v>
      </c>
      <c r="C21" s="209">
        <v>126</v>
      </c>
    </row>
    <row r="22" spans="1:3" ht="12.75">
      <c r="A22" s="19" t="s">
        <v>14</v>
      </c>
      <c r="B22" s="206" t="s">
        <v>8</v>
      </c>
      <c r="C22" s="207">
        <f>C23+C24</f>
        <v>4244</v>
      </c>
    </row>
    <row r="23" spans="1:3" ht="24">
      <c r="A23" s="140" t="s">
        <v>31</v>
      </c>
      <c r="B23" s="208" t="s">
        <v>23</v>
      </c>
      <c r="C23" s="209">
        <v>106.6</v>
      </c>
    </row>
    <row r="24" spans="1:3" ht="15.75" customHeight="1">
      <c r="A24" s="141" t="s">
        <v>9</v>
      </c>
      <c r="B24" s="208" t="s">
        <v>43</v>
      </c>
      <c r="C24" s="209">
        <f>C25+C26</f>
        <v>4137.4</v>
      </c>
    </row>
    <row r="25" spans="1:3" ht="26.25" customHeight="1">
      <c r="A25" s="141" t="s">
        <v>44</v>
      </c>
      <c r="B25" s="208" t="s">
        <v>211</v>
      </c>
      <c r="C25" s="209">
        <v>3416.7</v>
      </c>
    </row>
    <row r="26" spans="1:3" ht="31.5" customHeight="1">
      <c r="A26" s="140" t="s">
        <v>45</v>
      </c>
      <c r="B26" s="208" t="s">
        <v>212</v>
      </c>
      <c r="C26" s="209">
        <v>720.7</v>
      </c>
    </row>
    <row r="27" spans="1:3" ht="15.75" customHeight="1">
      <c r="A27" s="142" t="s">
        <v>27</v>
      </c>
      <c r="B27" s="206" t="s">
        <v>46</v>
      </c>
      <c r="C27" s="207">
        <f>C28</f>
        <v>0</v>
      </c>
    </row>
    <row r="28" spans="1:3" ht="24">
      <c r="A28" s="140" t="s">
        <v>28</v>
      </c>
      <c r="B28" s="208" t="s">
        <v>47</v>
      </c>
      <c r="C28" s="209">
        <v>0</v>
      </c>
    </row>
    <row r="29" spans="1:3" ht="24">
      <c r="A29" s="143" t="s">
        <v>139</v>
      </c>
      <c r="B29" s="210" t="s">
        <v>140</v>
      </c>
      <c r="C29" s="211">
        <f>C31+C30</f>
        <v>23</v>
      </c>
    </row>
    <row r="30" spans="1:3" ht="24">
      <c r="A30" s="144" t="s">
        <v>29</v>
      </c>
      <c r="B30" s="212" t="s">
        <v>141</v>
      </c>
      <c r="C30" s="213">
        <v>23</v>
      </c>
    </row>
    <row r="31" spans="1:3" ht="12.75" customHeight="1">
      <c r="A31" s="144" t="s">
        <v>158</v>
      </c>
      <c r="B31" s="212" t="s">
        <v>159</v>
      </c>
      <c r="C31" s="213">
        <v>0</v>
      </c>
    </row>
    <row r="32" spans="1:3" ht="14.25" customHeight="1">
      <c r="A32" s="143" t="s">
        <v>142</v>
      </c>
      <c r="B32" s="210" t="s">
        <v>143</v>
      </c>
      <c r="C32" s="211">
        <f>C34+C33</f>
        <v>0</v>
      </c>
    </row>
    <row r="33" spans="1:3" ht="24.75" customHeight="1">
      <c r="A33" s="144" t="s">
        <v>144</v>
      </c>
      <c r="B33" s="212" t="s">
        <v>145</v>
      </c>
      <c r="C33" s="213">
        <v>0</v>
      </c>
    </row>
    <row r="34" spans="1:3" ht="24">
      <c r="A34" s="144" t="s">
        <v>146</v>
      </c>
      <c r="B34" s="212" t="s">
        <v>147</v>
      </c>
      <c r="C34" s="213">
        <v>0</v>
      </c>
    </row>
    <row r="35" spans="1:3" ht="12.75">
      <c r="A35" s="145" t="s">
        <v>148</v>
      </c>
      <c r="B35" s="210" t="s">
        <v>149</v>
      </c>
      <c r="C35" s="211">
        <f>C36</f>
        <v>0</v>
      </c>
    </row>
    <row r="36" spans="1:3" ht="24">
      <c r="A36" s="31" t="s">
        <v>150</v>
      </c>
      <c r="B36" s="212" t="s">
        <v>151</v>
      </c>
      <c r="C36" s="213"/>
    </row>
    <row r="37" spans="1:3" ht="15" customHeight="1">
      <c r="A37" s="146" t="s">
        <v>152</v>
      </c>
      <c r="B37" s="210" t="s">
        <v>153</v>
      </c>
      <c r="C37" s="211">
        <f>C38+C39</f>
        <v>0</v>
      </c>
    </row>
    <row r="38" spans="1:3" ht="12.75">
      <c r="A38" s="147" t="s">
        <v>154</v>
      </c>
      <c r="B38" s="212" t="s">
        <v>155</v>
      </c>
      <c r="C38" s="211"/>
    </row>
    <row r="39" spans="1:3" ht="12.75">
      <c r="A39" s="147" t="s">
        <v>156</v>
      </c>
      <c r="B39" s="212" t="s">
        <v>157</v>
      </c>
      <c r="C39" s="213">
        <v>0</v>
      </c>
    </row>
    <row r="40" spans="1:3" ht="12.75">
      <c r="A40" s="148" t="s">
        <v>15</v>
      </c>
      <c r="B40" s="214" t="s">
        <v>16</v>
      </c>
      <c r="C40" s="215">
        <f>C41+C46+C52+C58+C55</f>
        <v>42250.596</v>
      </c>
    </row>
    <row r="41" spans="1:3" ht="12.75" customHeight="1">
      <c r="A41" s="169" t="s">
        <v>299</v>
      </c>
      <c r="B41" s="214" t="s">
        <v>281</v>
      </c>
      <c r="C41" s="215">
        <f>C43+C44+C45</f>
        <v>8207.5</v>
      </c>
    </row>
    <row r="42" spans="1:3" ht="12.75" hidden="1">
      <c r="A42" s="149" t="s">
        <v>17</v>
      </c>
      <c r="B42" s="216" t="s">
        <v>282</v>
      </c>
      <c r="C42" s="217"/>
    </row>
    <row r="43" spans="1:3" ht="13.5" customHeight="1">
      <c r="A43" s="150" t="s">
        <v>123</v>
      </c>
      <c r="B43" s="218" t="s">
        <v>282</v>
      </c>
      <c r="C43" s="219">
        <v>0</v>
      </c>
    </row>
    <row r="44" spans="1:3" ht="13.5" customHeight="1">
      <c r="A44" s="151" t="s">
        <v>300</v>
      </c>
      <c r="B44" s="218" t="s">
        <v>301</v>
      </c>
      <c r="C44" s="219">
        <v>0</v>
      </c>
    </row>
    <row r="45" spans="1:3" ht="13.5" customHeight="1">
      <c r="A45" s="228" t="s">
        <v>469</v>
      </c>
      <c r="B45" s="229" t="s">
        <v>470</v>
      </c>
      <c r="C45" s="219">
        <v>8207.5</v>
      </c>
    </row>
    <row r="46" spans="1:3" ht="13.5" customHeight="1">
      <c r="A46" s="168" t="s">
        <v>302</v>
      </c>
      <c r="B46" s="220" t="s">
        <v>303</v>
      </c>
      <c r="C46" s="221">
        <f>C49+C51+C48+C50+C47</f>
        <v>33336.9</v>
      </c>
    </row>
    <row r="47" spans="1:3" ht="30" customHeight="1">
      <c r="A47" s="151" t="s">
        <v>317</v>
      </c>
      <c r="B47" s="222" t="s">
        <v>316</v>
      </c>
      <c r="C47" s="219">
        <v>9426.6</v>
      </c>
    </row>
    <row r="48" spans="1:3" ht="24.75" customHeight="1">
      <c r="A48" s="151" t="s">
        <v>304</v>
      </c>
      <c r="B48" s="218" t="s">
        <v>305</v>
      </c>
      <c r="C48" s="219">
        <v>0</v>
      </c>
    </row>
    <row r="49" spans="1:3" ht="12.75" customHeight="1">
      <c r="A49" s="151" t="s">
        <v>312</v>
      </c>
      <c r="B49" s="218" t="s">
        <v>306</v>
      </c>
      <c r="C49" s="219">
        <v>0</v>
      </c>
    </row>
    <row r="50" spans="1:3" ht="25.5">
      <c r="A50" s="151" t="s">
        <v>223</v>
      </c>
      <c r="B50" s="218" t="s">
        <v>465</v>
      </c>
      <c r="C50" s="219">
        <v>0</v>
      </c>
    </row>
    <row r="51" spans="1:3" ht="12.75">
      <c r="A51" s="151" t="s">
        <v>30</v>
      </c>
      <c r="B51" s="218" t="s">
        <v>308</v>
      </c>
      <c r="C51" s="219">
        <f>1143.2+22767.1</f>
        <v>23910.3</v>
      </c>
    </row>
    <row r="52" spans="1:3" ht="12.75">
      <c r="A52" s="168" t="s">
        <v>466</v>
      </c>
      <c r="B52" s="220" t="s">
        <v>464</v>
      </c>
      <c r="C52" s="221">
        <f>C53+C54</f>
        <v>646.1</v>
      </c>
    </row>
    <row r="53" spans="1:3" ht="12.75">
      <c r="A53" s="151" t="s">
        <v>122</v>
      </c>
      <c r="B53" s="223" t="s">
        <v>284</v>
      </c>
      <c r="C53" s="224">
        <f>0.7+120.8</f>
        <v>121.5</v>
      </c>
    </row>
    <row r="54" spans="1:3" ht="25.5">
      <c r="A54" s="151" t="s">
        <v>116</v>
      </c>
      <c r="B54" s="218" t="s">
        <v>283</v>
      </c>
      <c r="C54" s="219">
        <v>524.6</v>
      </c>
    </row>
    <row r="55" spans="1:3" ht="12.75">
      <c r="A55" s="152" t="s">
        <v>430</v>
      </c>
      <c r="B55" s="225" t="s">
        <v>431</v>
      </c>
      <c r="C55" s="219">
        <f>C56+C57</f>
        <v>60.096</v>
      </c>
    </row>
    <row r="56" spans="1:3" ht="25.5" customHeight="1">
      <c r="A56" s="153" t="s">
        <v>432</v>
      </c>
      <c r="B56" s="226" t="s">
        <v>433</v>
      </c>
      <c r="C56" s="219">
        <v>60.096</v>
      </c>
    </row>
    <row r="57" spans="1:3" ht="12.75">
      <c r="A57" s="154" t="s">
        <v>224</v>
      </c>
      <c r="B57" s="226" t="s">
        <v>291</v>
      </c>
      <c r="C57" s="219"/>
    </row>
    <row r="58" spans="1:3" ht="12.75">
      <c r="A58" s="151" t="s">
        <v>309</v>
      </c>
      <c r="B58" s="218" t="s">
        <v>310</v>
      </c>
      <c r="C58" s="224">
        <f>C59</f>
        <v>0</v>
      </c>
    </row>
    <row r="59" spans="1:3" ht="12.75">
      <c r="A59" s="151" t="s">
        <v>311</v>
      </c>
      <c r="B59" s="218" t="s">
        <v>318</v>
      </c>
      <c r="C59" s="224">
        <v>0</v>
      </c>
    </row>
    <row r="60" spans="1:3" ht="12.75">
      <c r="A60" s="19" t="s">
        <v>24</v>
      </c>
      <c r="B60" s="227"/>
      <c r="C60" s="215">
        <f>C40+C10</f>
        <v>56365.796</v>
      </c>
    </row>
  </sheetData>
  <sheetProtection/>
  <mergeCells count="1">
    <mergeCell ref="A7:C7"/>
  </mergeCells>
  <printOptions/>
  <pageMargins left="0.3937007874015748" right="0" top="0" bottom="0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PageLayoutView="0" workbookViewId="0" topLeftCell="A31">
      <selection activeCell="A64" sqref="A64"/>
    </sheetView>
  </sheetViews>
  <sheetFormatPr defaultColWidth="9.00390625" defaultRowHeight="12.75"/>
  <cols>
    <col min="1" max="1" width="103.625" style="0" customWidth="1"/>
    <col min="2" max="2" width="22.125" style="0" customWidth="1"/>
    <col min="3" max="3" width="10.375" style="0" customWidth="1"/>
    <col min="4" max="4" width="11.125" style="0" customWidth="1"/>
  </cols>
  <sheetData>
    <row r="1" spans="1:4" ht="12.75">
      <c r="A1" s="15"/>
      <c r="B1" s="1" t="s">
        <v>125</v>
      </c>
      <c r="C1" s="16"/>
      <c r="D1" s="16"/>
    </row>
    <row r="2" spans="1:4" ht="12.75">
      <c r="A2" s="17"/>
      <c r="B2" s="1" t="s">
        <v>297</v>
      </c>
      <c r="C2" s="16"/>
      <c r="D2" s="16"/>
    </row>
    <row r="3" spans="1:4" ht="12.75">
      <c r="A3" s="17"/>
      <c r="B3" s="1" t="s">
        <v>298</v>
      </c>
      <c r="C3" s="16"/>
      <c r="D3" s="16"/>
    </row>
    <row r="4" spans="1:4" ht="12.75">
      <c r="A4" s="17"/>
      <c r="B4" s="1" t="s">
        <v>497</v>
      </c>
      <c r="C4" s="16"/>
      <c r="D4" s="16"/>
    </row>
    <row r="5" spans="1:4" ht="12.75">
      <c r="A5" s="17"/>
      <c r="B5" s="1" t="s">
        <v>498</v>
      </c>
      <c r="C5" s="16"/>
      <c r="D5" s="16"/>
    </row>
    <row r="6" spans="1:4" ht="12.75">
      <c r="A6" s="17"/>
      <c r="B6" s="1"/>
      <c r="C6" s="16"/>
      <c r="D6" s="16"/>
    </row>
    <row r="7" spans="1:3" ht="14.25">
      <c r="A7" s="392" t="s">
        <v>499</v>
      </c>
      <c r="B7" s="392"/>
      <c r="C7" s="392"/>
    </row>
    <row r="8" spans="1:4" ht="14.25">
      <c r="A8" s="18"/>
      <c r="B8" s="18"/>
      <c r="C8" s="30"/>
      <c r="D8" s="30" t="s">
        <v>105</v>
      </c>
    </row>
    <row r="9" spans="1:4" ht="12.75">
      <c r="A9" s="28" t="s">
        <v>10</v>
      </c>
      <c r="B9" s="29" t="s">
        <v>42</v>
      </c>
      <c r="C9" s="373">
        <v>2025</v>
      </c>
      <c r="D9" s="373">
        <v>2026</v>
      </c>
    </row>
    <row r="10" spans="1:4" ht="12.75">
      <c r="A10" s="19" t="s">
        <v>11</v>
      </c>
      <c r="B10" s="135" t="s">
        <v>6</v>
      </c>
      <c r="C10" s="170">
        <f>C11+C14+C19+C21+C26+C28+C32+C35+C37</f>
        <v>14409.800000000001</v>
      </c>
      <c r="D10" s="170">
        <f>D11+D14+D19+D21+D26+D28+D32+D35+D37</f>
        <v>14591.7</v>
      </c>
    </row>
    <row r="11" spans="1:4" ht="12.75">
      <c r="A11" s="136" t="s">
        <v>12</v>
      </c>
      <c r="B11" s="205" t="s">
        <v>52</v>
      </c>
      <c r="C11" s="170">
        <f>C12</f>
        <v>4841</v>
      </c>
      <c r="D11" s="170">
        <f>D12</f>
        <v>4842.3</v>
      </c>
    </row>
    <row r="12" spans="1:4" ht="37.5">
      <c r="A12" s="137" t="s">
        <v>51</v>
      </c>
      <c r="B12" s="205" t="s">
        <v>53</v>
      </c>
      <c r="C12" s="209">
        <v>4841</v>
      </c>
      <c r="D12" s="209">
        <v>4842.3</v>
      </c>
    </row>
    <row r="13" spans="1:4" ht="24">
      <c r="A13" s="137" t="s">
        <v>102</v>
      </c>
      <c r="B13" s="205" t="s">
        <v>101</v>
      </c>
      <c r="C13" s="171"/>
      <c r="D13" s="171"/>
    </row>
    <row r="14" spans="1:4" ht="12.75" customHeight="1">
      <c r="A14" s="138" t="s">
        <v>54</v>
      </c>
      <c r="B14" s="206" t="s">
        <v>55</v>
      </c>
      <c r="C14" s="207">
        <f>C15+C16+C17+C18</f>
        <v>5174.800000000001</v>
      </c>
      <c r="D14" s="207">
        <f>D15+D16+D17+D18</f>
        <v>5354.400000000001</v>
      </c>
    </row>
    <row r="15" spans="1:4" ht="27.75" customHeight="1">
      <c r="A15" s="137" t="s">
        <v>104</v>
      </c>
      <c r="B15" s="208" t="s">
        <v>56</v>
      </c>
      <c r="C15" s="209">
        <f>2346.4+100</f>
        <v>2446.4</v>
      </c>
      <c r="D15" s="209">
        <f>2346.4+200</f>
        <v>2546.4</v>
      </c>
    </row>
    <row r="16" spans="1:4" ht="36">
      <c r="A16" s="137" t="s">
        <v>59</v>
      </c>
      <c r="B16" s="208" t="s">
        <v>57</v>
      </c>
      <c r="C16" s="209">
        <v>15</v>
      </c>
      <c r="D16" s="209">
        <v>17</v>
      </c>
    </row>
    <row r="17" spans="1:4" ht="27" customHeight="1">
      <c r="A17" s="137" t="s">
        <v>58</v>
      </c>
      <c r="B17" s="208" t="s">
        <v>61</v>
      </c>
      <c r="C17" s="209">
        <f>2533.5+462.5+12.8+37</f>
        <v>3045.8</v>
      </c>
      <c r="D17" s="209">
        <f>2533.5+462.5+13.8+113.6</f>
        <v>3123.4</v>
      </c>
    </row>
    <row r="18" spans="1:4" ht="29.25" customHeight="1">
      <c r="A18" s="137" t="s">
        <v>60</v>
      </c>
      <c r="B18" s="208" t="s">
        <v>61</v>
      </c>
      <c r="C18" s="209">
        <f>-332.4</f>
        <v>-332.4</v>
      </c>
      <c r="D18" s="209">
        <v>-332.4</v>
      </c>
    </row>
    <row r="19" spans="1:4" ht="12.75">
      <c r="A19" s="19" t="s">
        <v>13</v>
      </c>
      <c r="B19" s="206" t="s">
        <v>7</v>
      </c>
      <c r="C19" s="207">
        <f>C20</f>
        <v>126</v>
      </c>
      <c r="D19" s="207">
        <f>D20</f>
        <v>126</v>
      </c>
    </row>
    <row r="20" spans="1:4" ht="12.75">
      <c r="A20" s="139" t="s">
        <v>21</v>
      </c>
      <c r="B20" s="208" t="s">
        <v>22</v>
      </c>
      <c r="C20" s="209">
        <v>126</v>
      </c>
      <c r="D20" s="209">
        <v>126</v>
      </c>
    </row>
    <row r="21" spans="1:4" ht="12.75">
      <c r="A21" s="19" t="s">
        <v>14</v>
      </c>
      <c r="B21" s="206" t="s">
        <v>8</v>
      </c>
      <c r="C21" s="207">
        <f>C22+C23</f>
        <v>4245</v>
      </c>
      <c r="D21" s="207">
        <f>D22+D23</f>
        <v>4246</v>
      </c>
    </row>
    <row r="22" spans="1:4" ht="24">
      <c r="A22" s="140" t="s">
        <v>31</v>
      </c>
      <c r="B22" s="208" t="s">
        <v>23</v>
      </c>
      <c r="C22" s="209">
        <f>106.6+1</f>
        <v>107.6</v>
      </c>
      <c r="D22" s="209">
        <f>106.6+2</f>
        <v>108.6</v>
      </c>
    </row>
    <row r="23" spans="1:4" ht="12.75">
      <c r="A23" s="141" t="s">
        <v>9</v>
      </c>
      <c r="B23" s="208" t="s">
        <v>43</v>
      </c>
      <c r="C23" s="209">
        <f>C24+C25</f>
        <v>4137.4</v>
      </c>
      <c r="D23" s="209">
        <f>D24+D25</f>
        <v>4137.4</v>
      </c>
    </row>
    <row r="24" spans="1:4" ht="24">
      <c r="A24" s="141" t="s">
        <v>44</v>
      </c>
      <c r="B24" s="208" t="s">
        <v>211</v>
      </c>
      <c r="C24" s="209">
        <v>3416.7</v>
      </c>
      <c r="D24" s="209">
        <v>3416.7</v>
      </c>
    </row>
    <row r="25" spans="1:4" ht="24.75" customHeight="1">
      <c r="A25" s="140" t="s">
        <v>45</v>
      </c>
      <c r="B25" s="208" t="s">
        <v>212</v>
      </c>
      <c r="C25" s="209">
        <v>720.7</v>
      </c>
      <c r="D25" s="209">
        <v>720.7</v>
      </c>
    </row>
    <row r="26" spans="1:4" ht="12.75">
      <c r="A26" s="142" t="s">
        <v>27</v>
      </c>
      <c r="B26" s="206" t="s">
        <v>46</v>
      </c>
      <c r="C26" s="207">
        <f>C27</f>
        <v>0</v>
      </c>
      <c r="D26" s="207">
        <f>D27</f>
        <v>0</v>
      </c>
    </row>
    <row r="27" spans="1:4" ht="27.75" customHeight="1">
      <c r="A27" s="140" t="s">
        <v>28</v>
      </c>
      <c r="B27" s="208" t="s">
        <v>47</v>
      </c>
      <c r="C27" s="209">
        <v>0</v>
      </c>
      <c r="D27" s="209">
        <v>0</v>
      </c>
    </row>
    <row r="28" spans="1:4" ht="24">
      <c r="A28" s="143" t="s">
        <v>139</v>
      </c>
      <c r="B28" s="210" t="s">
        <v>140</v>
      </c>
      <c r="C28" s="211">
        <f>C30+C29</f>
        <v>23</v>
      </c>
      <c r="D28" s="211">
        <f>D30+D29</f>
        <v>23</v>
      </c>
    </row>
    <row r="29" spans="1:4" ht="26.25" customHeight="1">
      <c r="A29" s="144" t="s">
        <v>29</v>
      </c>
      <c r="B29" s="212" t="s">
        <v>141</v>
      </c>
      <c r="C29" s="213">
        <v>23</v>
      </c>
      <c r="D29" s="213">
        <v>23</v>
      </c>
    </row>
    <row r="30" spans="1:4" ht="24.75" customHeight="1">
      <c r="A30" s="144" t="s">
        <v>158</v>
      </c>
      <c r="B30" s="212" t="s">
        <v>159</v>
      </c>
      <c r="C30" s="213">
        <v>0</v>
      </c>
      <c r="D30" s="213">
        <v>0</v>
      </c>
    </row>
    <row r="31" spans="1:4" ht="15.75" customHeight="1">
      <c r="A31" s="374" t="s">
        <v>219</v>
      </c>
      <c r="B31" s="212" t="s">
        <v>500</v>
      </c>
      <c r="C31" s="213">
        <v>0</v>
      </c>
      <c r="D31" s="213">
        <v>0</v>
      </c>
    </row>
    <row r="32" spans="1:4" ht="12.75">
      <c r="A32" s="143" t="s">
        <v>142</v>
      </c>
      <c r="B32" s="210" t="s">
        <v>143</v>
      </c>
      <c r="C32" s="211">
        <f>C34+C33</f>
        <v>0</v>
      </c>
      <c r="D32" s="211">
        <f>D34+D33</f>
        <v>0</v>
      </c>
    </row>
    <row r="33" spans="1:4" ht="36">
      <c r="A33" s="144" t="s">
        <v>144</v>
      </c>
      <c r="B33" s="212" t="s">
        <v>145</v>
      </c>
      <c r="C33" s="213">
        <v>0</v>
      </c>
      <c r="D33" s="213">
        <v>0</v>
      </c>
    </row>
    <row r="34" spans="1:4" ht="24">
      <c r="A34" s="144" t="s">
        <v>146</v>
      </c>
      <c r="B34" s="212" t="s">
        <v>147</v>
      </c>
      <c r="C34" s="213">
        <v>0</v>
      </c>
      <c r="D34" s="213">
        <v>0</v>
      </c>
    </row>
    <row r="35" spans="1:4" ht="12.75">
      <c r="A35" s="145" t="s">
        <v>148</v>
      </c>
      <c r="B35" s="210" t="s">
        <v>149</v>
      </c>
      <c r="C35" s="211">
        <f>C36</f>
        <v>0</v>
      </c>
      <c r="D35" s="211">
        <f>D36</f>
        <v>0</v>
      </c>
    </row>
    <row r="36" spans="1:4" ht="24">
      <c r="A36" s="31" t="s">
        <v>150</v>
      </c>
      <c r="B36" s="212" t="s">
        <v>151</v>
      </c>
      <c r="C36" s="213"/>
      <c r="D36" s="213"/>
    </row>
    <row r="37" spans="1:4" ht="12.75">
      <c r="A37" s="146" t="s">
        <v>152</v>
      </c>
      <c r="B37" s="210" t="s">
        <v>153</v>
      </c>
      <c r="C37" s="211">
        <f>C38+C39</f>
        <v>0</v>
      </c>
      <c r="D37" s="211">
        <f>D38+D39</f>
        <v>0</v>
      </c>
    </row>
    <row r="38" spans="1:4" ht="12.75">
      <c r="A38" s="147" t="s">
        <v>154</v>
      </c>
      <c r="B38" s="212" t="s">
        <v>155</v>
      </c>
      <c r="C38" s="211"/>
      <c r="D38" s="211"/>
    </row>
    <row r="39" spans="1:4" ht="12.75">
      <c r="A39" s="147" t="s">
        <v>156</v>
      </c>
      <c r="B39" s="212" t="s">
        <v>157</v>
      </c>
      <c r="C39" s="213">
        <v>0</v>
      </c>
      <c r="D39" s="213">
        <v>0</v>
      </c>
    </row>
    <row r="40" spans="1:4" ht="12.75">
      <c r="A40" s="148" t="s">
        <v>15</v>
      </c>
      <c r="B40" s="214" t="s">
        <v>16</v>
      </c>
      <c r="C40" s="215">
        <f>C41+C46+C52+C58+C55</f>
        <v>31103.896</v>
      </c>
      <c r="D40" s="215">
        <f>D41+D46+D52+D58+D55</f>
        <v>29525.996000000003</v>
      </c>
    </row>
    <row r="41" spans="1:4" ht="12.75">
      <c r="A41" s="169" t="s">
        <v>299</v>
      </c>
      <c r="B41" s="214" t="s">
        <v>281</v>
      </c>
      <c r="C41" s="215">
        <f>C43+C44+C45</f>
        <v>6432.2</v>
      </c>
      <c r="D41" s="215">
        <f>D43+D44+D45</f>
        <v>6499.9</v>
      </c>
    </row>
    <row r="42" spans="1:4" ht="12.75" customHeight="1" hidden="1">
      <c r="A42" s="149" t="s">
        <v>17</v>
      </c>
      <c r="B42" s="216" t="s">
        <v>282</v>
      </c>
      <c r="C42" s="217"/>
      <c r="D42" s="217"/>
    </row>
    <row r="43" spans="1:4" ht="12.75">
      <c r="A43" s="150" t="s">
        <v>123</v>
      </c>
      <c r="B43" s="218" t="s">
        <v>282</v>
      </c>
      <c r="C43" s="219">
        <v>0</v>
      </c>
      <c r="D43" s="219">
        <v>0</v>
      </c>
    </row>
    <row r="44" spans="1:4" ht="12.75">
      <c r="A44" s="151" t="s">
        <v>300</v>
      </c>
      <c r="B44" s="218" t="s">
        <v>301</v>
      </c>
      <c r="C44" s="219">
        <v>0</v>
      </c>
      <c r="D44" s="219">
        <v>0</v>
      </c>
    </row>
    <row r="45" spans="1:4" ht="12.75">
      <c r="A45" s="228" t="s">
        <v>469</v>
      </c>
      <c r="B45" s="229" t="s">
        <v>470</v>
      </c>
      <c r="C45" s="219">
        <v>6432.2</v>
      </c>
      <c r="D45" s="219">
        <v>6499.9</v>
      </c>
    </row>
    <row r="46" spans="1:4" ht="12.75">
      <c r="A46" s="168" t="s">
        <v>302</v>
      </c>
      <c r="B46" s="220" t="s">
        <v>303</v>
      </c>
      <c r="C46" s="221">
        <f>C49+C51+C48+C50+C47</f>
        <v>23910.3</v>
      </c>
      <c r="D46" s="221">
        <f>D49+D51+D48+D50+D47</f>
        <v>22208.5</v>
      </c>
    </row>
    <row r="47" spans="1:4" ht="25.5">
      <c r="A47" s="151" t="s">
        <v>317</v>
      </c>
      <c r="B47" s="222" t="s">
        <v>316</v>
      </c>
      <c r="C47" s="219">
        <v>0</v>
      </c>
      <c r="D47" s="219">
        <v>0</v>
      </c>
    </row>
    <row r="48" spans="1:4" ht="25.5">
      <c r="A48" s="151" t="s">
        <v>304</v>
      </c>
      <c r="B48" s="218" t="s">
        <v>305</v>
      </c>
      <c r="C48" s="219">
        <v>0</v>
      </c>
      <c r="D48" s="219">
        <v>0</v>
      </c>
    </row>
    <row r="49" spans="1:4" ht="15.75" customHeight="1">
      <c r="A49" s="151" t="s">
        <v>312</v>
      </c>
      <c r="B49" s="218" t="s">
        <v>306</v>
      </c>
      <c r="C49" s="219">
        <v>0</v>
      </c>
      <c r="D49" s="219">
        <v>0</v>
      </c>
    </row>
    <row r="50" spans="1:4" ht="25.5">
      <c r="A50" s="151" t="s">
        <v>223</v>
      </c>
      <c r="B50" s="218" t="s">
        <v>465</v>
      </c>
      <c r="C50" s="219">
        <v>0</v>
      </c>
      <c r="D50" s="219">
        <v>0</v>
      </c>
    </row>
    <row r="51" spans="1:4" ht="12.75">
      <c r="A51" s="151" t="s">
        <v>30</v>
      </c>
      <c r="B51" s="218" t="s">
        <v>308</v>
      </c>
      <c r="C51" s="219">
        <f>1143.2+22767.1</f>
        <v>23910.3</v>
      </c>
      <c r="D51" s="219">
        <f>1143.2+21065.3</f>
        <v>22208.5</v>
      </c>
    </row>
    <row r="52" spans="1:4" ht="12.75">
      <c r="A52" s="168" t="s">
        <v>466</v>
      </c>
      <c r="B52" s="220" t="s">
        <v>464</v>
      </c>
      <c r="C52" s="221">
        <f>C53+C54</f>
        <v>701.3</v>
      </c>
      <c r="D52" s="221">
        <f>D53+D54</f>
        <v>757.5</v>
      </c>
    </row>
    <row r="53" spans="1:4" ht="14.25" customHeight="1">
      <c r="A53" s="151" t="s">
        <v>122</v>
      </c>
      <c r="B53" s="223" t="s">
        <v>284</v>
      </c>
      <c r="C53" s="224">
        <f>0.7+120.8</f>
        <v>121.5</v>
      </c>
      <c r="D53" s="224">
        <f>0.7+120.8</f>
        <v>121.5</v>
      </c>
    </row>
    <row r="54" spans="1:4" ht="25.5">
      <c r="A54" s="151" t="s">
        <v>116</v>
      </c>
      <c r="B54" s="218" t="s">
        <v>283</v>
      </c>
      <c r="C54" s="219">
        <v>579.8</v>
      </c>
      <c r="D54" s="219">
        <v>636</v>
      </c>
    </row>
    <row r="55" spans="1:4" ht="12.75">
      <c r="A55" s="152" t="s">
        <v>430</v>
      </c>
      <c r="B55" s="225" t="s">
        <v>431</v>
      </c>
      <c r="C55" s="219">
        <f>C56+C57</f>
        <v>60.096</v>
      </c>
      <c r="D55" s="219">
        <f>D56+D57</f>
        <v>60.096</v>
      </c>
    </row>
    <row r="56" spans="1:4" ht="26.25" customHeight="1">
      <c r="A56" s="153" t="s">
        <v>432</v>
      </c>
      <c r="B56" s="226" t="s">
        <v>468</v>
      </c>
      <c r="C56" s="219">
        <v>60.096</v>
      </c>
      <c r="D56" s="219">
        <v>60.096</v>
      </c>
    </row>
    <row r="57" spans="1:4" ht="12.75">
      <c r="A57" s="154" t="s">
        <v>224</v>
      </c>
      <c r="B57" s="226" t="s">
        <v>467</v>
      </c>
      <c r="C57" s="219">
        <v>0</v>
      </c>
      <c r="D57" s="219">
        <v>0</v>
      </c>
    </row>
    <row r="58" spans="1:4" ht="12.75">
      <c r="A58" s="151" t="s">
        <v>309</v>
      </c>
      <c r="B58" s="218" t="s">
        <v>310</v>
      </c>
      <c r="C58" s="224">
        <f>C59</f>
        <v>0</v>
      </c>
      <c r="D58" s="224">
        <f>D59</f>
        <v>0</v>
      </c>
    </row>
    <row r="59" spans="1:4" ht="12.75">
      <c r="A59" s="151" t="s">
        <v>311</v>
      </c>
      <c r="B59" s="218" t="s">
        <v>318</v>
      </c>
      <c r="C59" s="224">
        <v>0</v>
      </c>
      <c r="D59" s="224">
        <v>0</v>
      </c>
    </row>
    <row r="60" spans="1:4" ht="14.25" customHeight="1">
      <c r="A60" s="19" t="s">
        <v>24</v>
      </c>
      <c r="B60" s="227"/>
      <c r="C60" s="215">
        <f>C40+C10</f>
        <v>45513.696</v>
      </c>
      <c r="D60" s="215">
        <f>D40+D10</f>
        <v>44117.696</v>
      </c>
    </row>
  </sheetData>
  <sheetProtection/>
  <mergeCells count="1">
    <mergeCell ref="A7:C7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C4" sqref="C4:C5"/>
    </sheetView>
  </sheetViews>
  <sheetFormatPr defaultColWidth="9.00390625" defaultRowHeight="12.75"/>
  <cols>
    <col min="1" max="1" width="28.75390625" style="0" customWidth="1"/>
    <col min="2" max="2" width="32.375" style="0" customWidth="1"/>
    <col min="3" max="3" width="75.125" style="0" customWidth="1"/>
  </cols>
  <sheetData>
    <row r="1" spans="1:4" ht="15">
      <c r="A1" s="3"/>
      <c r="B1" s="3"/>
      <c r="C1" s="26" t="s">
        <v>128</v>
      </c>
      <c r="D1" s="16"/>
    </row>
    <row r="2" spans="1:3" ht="12.75">
      <c r="A2" s="17"/>
      <c r="C2" s="1" t="s">
        <v>297</v>
      </c>
    </row>
    <row r="3" spans="1:3" ht="12.75">
      <c r="A3" s="17"/>
      <c r="C3" s="1" t="s">
        <v>298</v>
      </c>
    </row>
    <row r="4" spans="1:3" ht="12.75">
      <c r="A4" s="17"/>
      <c r="C4" s="1" t="s">
        <v>497</v>
      </c>
    </row>
    <row r="5" spans="1:3" ht="12.75">
      <c r="A5" s="17"/>
      <c r="C5" s="1" t="s">
        <v>498</v>
      </c>
    </row>
    <row r="6" spans="1:3" ht="12.75">
      <c r="A6" s="17"/>
      <c r="B6" s="1"/>
      <c r="C6" s="1"/>
    </row>
    <row r="7" spans="1:3" ht="15">
      <c r="A7" s="393" t="s">
        <v>313</v>
      </c>
      <c r="B7" s="394"/>
      <c r="C7" s="394"/>
    </row>
    <row r="8" spans="1:3" ht="14.25" customHeight="1">
      <c r="A8" s="6"/>
      <c r="B8" s="9"/>
      <c r="C8" s="9"/>
    </row>
    <row r="9" spans="1:3" ht="23.25" customHeight="1">
      <c r="A9" s="395" t="s">
        <v>5</v>
      </c>
      <c r="B9" s="395"/>
      <c r="C9" s="395" t="s">
        <v>63</v>
      </c>
    </row>
    <row r="10" spans="1:3" ht="28.5">
      <c r="A10" s="2" t="s">
        <v>18</v>
      </c>
      <c r="B10" s="2" t="s">
        <v>37</v>
      </c>
      <c r="C10" s="395"/>
    </row>
    <row r="11" spans="1:3" ht="21.75" customHeight="1">
      <c r="A11" s="7"/>
      <c r="B11" s="2"/>
      <c r="C11" s="8" t="s">
        <v>129</v>
      </c>
    </row>
    <row r="12" spans="1:3" ht="75.75" customHeight="1">
      <c r="A12" s="4" t="s">
        <v>127</v>
      </c>
      <c r="B12" s="4" t="s">
        <v>47</v>
      </c>
      <c r="C12" s="122" t="s">
        <v>216</v>
      </c>
    </row>
    <row r="13" spans="1:3" ht="61.5" customHeight="1">
      <c r="A13" s="4" t="s">
        <v>127</v>
      </c>
      <c r="B13" s="4" t="s">
        <v>49</v>
      </c>
      <c r="C13" s="133" t="s">
        <v>217</v>
      </c>
    </row>
    <row r="14" spans="1:3" ht="63" customHeight="1">
      <c r="A14" s="4" t="s">
        <v>127</v>
      </c>
      <c r="B14" s="5" t="s">
        <v>38</v>
      </c>
      <c r="C14" s="122" t="s">
        <v>218</v>
      </c>
    </row>
    <row r="15" spans="1:3" ht="45.75" customHeight="1">
      <c r="A15" s="4" t="s">
        <v>127</v>
      </c>
      <c r="B15" s="5" t="s">
        <v>39</v>
      </c>
      <c r="C15" s="122" t="s">
        <v>158</v>
      </c>
    </row>
    <row r="16" spans="1:3" ht="17.25" customHeight="1">
      <c r="A16" s="4" t="s">
        <v>127</v>
      </c>
      <c r="B16" s="5" t="s">
        <v>64</v>
      </c>
      <c r="C16" s="122" t="s">
        <v>219</v>
      </c>
    </row>
    <row r="17" spans="1:3" ht="63.75" customHeight="1">
      <c r="A17" s="4" t="s">
        <v>127</v>
      </c>
      <c r="B17" s="32" t="s">
        <v>220</v>
      </c>
      <c r="C17" s="134" t="s">
        <v>434</v>
      </c>
    </row>
    <row r="18" spans="1:3" ht="63" customHeight="1">
      <c r="A18" s="4" t="s">
        <v>127</v>
      </c>
      <c r="B18" s="32" t="s">
        <v>160</v>
      </c>
      <c r="C18" s="134" t="s">
        <v>221</v>
      </c>
    </row>
    <row r="19" spans="1:3" ht="48.75" customHeight="1">
      <c r="A19" s="4" t="s">
        <v>127</v>
      </c>
      <c r="B19" s="32" t="s">
        <v>161</v>
      </c>
      <c r="C19" s="134" t="s">
        <v>146</v>
      </c>
    </row>
    <row r="20" spans="1:3" ht="20.25" customHeight="1">
      <c r="A20" s="4" t="s">
        <v>127</v>
      </c>
      <c r="B20" s="5" t="s">
        <v>40</v>
      </c>
      <c r="C20" s="122" t="s">
        <v>154</v>
      </c>
    </row>
    <row r="21" spans="1:3" ht="20.25" customHeight="1">
      <c r="A21" s="4" t="s">
        <v>127</v>
      </c>
      <c r="B21" s="5" t="s">
        <v>41</v>
      </c>
      <c r="C21" s="122" t="s">
        <v>222</v>
      </c>
    </row>
    <row r="22" spans="1:3" ht="30">
      <c r="A22" s="4" t="s">
        <v>127</v>
      </c>
      <c r="B22" s="25" t="s">
        <v>285</v>
      </c>
      <c r="C22" s="122" t="s">
        <v>121</v>
      </c>
    </row>
    <row r="23" spans="1:3" ht="32.25" customHeight="1">
      <c r="A23" s="4" t="s">
        <v>127</v>
      </c>
      <c r="B23" s="25" t="s">
        <v>286</v>
      </c>
      <c r="C23" s="122" t="s">
        <v>120</v>
      </c>
    </row>
    <row r="24" spans="1:3" ht="17.25" customHeight="1">
      <c r="A24" s="4" t="s">
        <v>127</v>
      </c>
      <c r="B24" s="25" t="s">
        <v>287</v>
      </c>
      <c r="C24" s="122" t="s">
        <v>119</v>
      </c>
    </row>
    <row r="25" spans="1:3" ht="60">
      <c r="A25" s="4" t="s">
        <v>127</v>
      </c>
      <c r="B25" s="25" t="s">
        <v>314</v>
      </c>
      <c r="C25" s="122" t="s">
        <v>315</v>
      </c>
    </row>
    <row r="26" spans="1:3" ht="45" customHeight="1">
      <c r="A26" s="4" t="s">
        <v>127</v>
      </c>
      <c r="B26" s="25" t="s">
        <v>316</v>
      </c>
      <c r="C26" s="122" t="s">
        <v>317</v>
      </c>
    </row>
    <row r="27" spans="1:3" ht="30.75" customHeight="1">
      <c r="A27" s="4" t="s">
        <v>127</v>
      </c>
      <c r="B27" s="25" t="s">
        <v>305</v>
      </c>
      <c r="C27" s="122" t="s">
        <v>304</v>
      </c>
    </row>
    <row r="28" spans="1:3" ht="30">
      <c r="A28" s="4" t="s">
        <v>127</v>
      </c>
      <c r="B28" s="25" t="s">
        <v>306</v>
      </c>
      <c r="C28" s="122" t="s">
        <v>312</v>
      </c>
    </row>
    <row r="29" spans="1:3" ht="30" customHeight="1">
      <c r="A29" s="4" t="s">
        <v>127</v>
      </c>
      <c r="B29" s="25" t="s">
        <v>307</v>
      </c>
      <c r="C29" s="122" t="s">
        <v>223</v>
      </c>
    </row>
    <row r="30" spans="1:3" ht="15">
      <c r="A30" s="4" t="s">
        <v>127</v>
      </c>
      <c r="B30" s="25" t="s">
        <v>288</v>
      </c>
      <c r="C30" s="122" t="s">
        <v>118</v>
      </c>
    </row>
    <row r="31" spans="1:3" ht="30">
      <c r="A31" s="4" t="s">
        <v>127</v>
      </c>
      <c r="B31" s="25" t="s">
        <v>290</v>
      </c>
      <c r="C31" s="122" t="s">
        <v>117</v>
      </c>
    </row>
    <row r="32" spans="1:3" ht="31.5" customHeight="1">
      <c r="A32" s="4" t="s">
        <v>127</v>
      </c>
      <c r="B32" s="25" t="s">
        <v>289</v>
      </c>
      <c r="C32" s="122" t="s">
        <v>116</v>
      </c>
    </row>
    <row r="33" spans="1:3" ht="60">
      <c r="A33" s="4" t="s">
        <v>127</v>
      </c>
      <c r="B33" s="25" t="s">
        <v>433</v>
      </c>
      <c r="C33" s="122" t="s">
        <v>432</v>
      </c>
    </row>
    <row r="34" spans="1:3" ht="31.5" customHeight="1">
      <c r="A34" s="4" t="s">
        <v>127</v>
      </c>
      <c r="B34" s="25" t="s">
        <v>291</v>
      </c>
      <c r="C34" s="122" t="s">
        <v>224</v>
      </c>
    </row>
    <row r="35" spans="1:3" ht="17.25" customHeight="1">
      <c r="A35" s="4" t="s">
        <v>127</v>
      </c>
      <c r="B35" s="5" t="s">
        <v>501</v>
      </c>
      <c r="C35" s="122" t="s">
        <v>311</v>
      </c>
    </row>
    <row r="36" spans="1:3" ht="76.5" customHeight="1">
      <c r="A36" s="4" t="s">
        <v>127</v>
      </c>
      <c r="B36" s="5" t="s">
        <v>319</v>
      </c>
      <c r="C36" s="122" t="s">
        <v>225</v>
      </c>
    </row>
    <row r="37" spans="1:3" ht="45">
      <c r="A37" s="4" t="s">
        <v>127</v>
      </c>
      <c r="B37" s="5" t="s">
        <v>502</v>
      </c>
      <c r="C37" s="122" t="s">
        <v>503</v>
      </c>
    </row>
    <row r="38" spans="1:3" ht="12.75">
      <c r="A38" s="10"/>
      <c r="B38" s="10"/>
      <c r="C38" s="10"/>
    </row>
    <row r="39" spans="1:3" ht="12.75">
      <c r="A39" s="10"/>
      <c r="B39" s="10"/>
      <c r="C39" s="10"/>
    </row>
  </sheetData>
  <sheetProtection/>
  <mergeCells count="3">
    <mergeCell ref="A7:C7"/>
    <mergeCell ref="A9:B9"/>
    <mergeCell ref="C9:C10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zoomScalePageLayoutView="0" workbookViewId="0" topLeftCell="A47">
      <selection activeCell="A71" sqref="A71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4" width="9.875" style="0" customWidth="1"/>
  </cols>
  <sheetData>
    <row r="1" ht="12.75">
      <c r="B1" s="1" t="s">
        <v>130</v>
      </c>
    </row>
    <row r="2" ht="12.75">
      <c r="B2" s="1" t="s">
        <v>297</v>
      </c>
    </row>
    <row r="3" ht="12.75">
      <c r="B3" s="1" t="s">
        <v>298</v>
      </c>
    </row>
    <row r="4" ht="12.75">
      <c r="B4" s="1" t="s">
        <v>497</v>
      </c>
    </row>
    <row r="5" ht="12.75">
      <c r="B5" s="1" t="s">
        <v>498</v>
      </c>
    </row>
    <row r="6" ht="12.75">
      <c r="B6" s="1"/>
    </row>
    <row r="7" spans="1:3" ht="12.75">
      <c r="A7" s="396" t="s">
        <v>50</v>
      </c>
      <c r="B7" s="396"/>
      <c r="C7" s="396"/>
    </row>
    <row r="8" spans="1:3" ht="12.75">
      <c r="A8" s="396" t="s">
        <v>515</v>
      </c>
      <c r="B8" s="396"/>
      <c r="C8" s="396"/>
    </row>
    <row r="9" spans="1:3" ht="12.75">
      <c r="A9" s="396"/>
      <c r="B9" s="396"/>
      <c r="C9" s="396"/>
    </row>
    <row r="10" spans="1:4" ht="12.75">
      <c r="A10" s="13"/>
      <c r="B10" s="14"/>
      <c r="D10" s="30" t="s">
        <v>105</v>
      </c>
    </row>
    <row r="11" spans="1:4" ht="12.75">
      <c r="A11" s="241" t="s">
        <v>108</v>
      </c>
      <c r="B11" s="242" t="s">
        <v>20</v>
      </c>
      <c r="C11" s="242" t="s">
        <v>162</v>
      </c>
      <c r="D11" s="243" t="s">
        <v>0</v>
      </c>
    </row>
    <row r="12" spans="1:4" ht="12.75">
      <c r="A12" s="244" t="s">
        <v>129</v>
      </c>
      <c r="B12" s="245"/>
      <c r="C12" s="246"/>
      <c r="D12" s="383">
        <f>D14+D49+D55+D71+D91+D102+D106</f>
        <v>57071.6</v>
      </c>
    </row>
    <row r="13" spans="1:4" ht="12.75">
      <c r="A13" s="247"/>
      <c r="B13" s="248"/>
      <c r="C13" s="248"/>
      <c r="D13" s="249"/>
    </row>
    <row r="14" spans="1:4" ht="12.75">
      <c r="A14" s="250" t="s">
        <v>1</v>
      </c>
      <c r="B14" s="251" t="s">
        <v>89</v>
      </c>
      <c r="C14" s="251"/>
      <c r="D14" s="252">
        <f>D16+D20+D30+D34+D37</f>
        <v>15079.199999999997</v>
      </c>
    </row>
    <row r="15" spans="1:4" ht="12.75">
      <c r="A15" s="253"/>
      <c r="B15" s="251"/>
      <c r="C15" s="251"/>
      <c r="D15" s="252"/>
    </row>
    <row r="16" spans="1:4" ht="12.75">
      <c r="A16" s="194" t="s">
        <v>292</v>
      </c>
      <c r="B16" s="254" t="s">
        <v>89</v>
      </c>
      <c r="C16" s="254" t="s">
        <v>90</v>
      </c>
      <c r="D16" s="255">
        <f>D17</f>
        <v>1600.8</v>
      </c>
    </row>
    <row r="17" spans="1:4" ht="25.5">
      <c r="A17" s="194" t="s">
        <v>293</v>
      </c>
      <c r="B17" s="254" t="s">
        <v>89</v>
      </c>
      <c r="C17" s="254" t="s">
        <v>90</v>
      </c>
      <c r="D17" s="255">
        <f>D18</f>
        <v>1600.8</v>
      </c>
    </row>
    <row r="18" spans="1:4" ht="25.5">
      <c r="A18" s="194" t="s">
        <v>164</v>
      </c>
      <c r="B18" s="254" t="s">
        <v>89</v>
      </c>
      <c r="C18" s="254" t="s">
        <v>90</v>
      </c>
      <c r="D18" s="255">
        <v>1600.8</v>
      </c>
    </row>
    <row r="19" spans="1:4" ht="12.75">
      <c r="A19" s="250"/>
      <c r="B19" s="251"/>
      <c r="C19" s="251"/>
      <c r="D19" s="252"/>
    </row>
    <row r="20" spans="1:4" ht="26.25" customHeight="1">
      <c r="A20" s="194" t="s">
        <v>294</v>
      </c>
      <c r="B20" s="254" t="s">
        <v>89</v>
      </c>
      <c r="C20" s="254" t="s">
        <v>91</v>
      </c>
      <c r="D20" s="255">
        <f>D21</f>
        <v>13369.599999999999</v>
      </c>
    </row>
    <row r="21" spans="1:4" ht="25.5">
      <c r="A21" s="194" t="s">
        <v>295</v>
      </c>
      <c r="B21" s="254" t="s">
        <v>89</v>
      </c>
      <c r="C21" s="254" t="s">
        <v>91</v>
      </c>
      <c r="D21" s="255">
        <f>D22</f>
        <v>13369.599999999999</v>
      </c>
    </row>
    <row r="22" spans="1:4" ht="12.75">
      <c r="A22" s="253" t="s">
        <v>165</v>
      </c>
      <c r="B22" s="254" t="s">
        <v>89</v>
      </c>
      <c r="C22" s="254" t="s">
        <v>91</v>
      </c>
      <c r="D22" s="255">
        <f>D23+D24+D26+D27+D28+D25</f>
        <v>13369.599999999999</v>
      </c>
    </row>
    <row r="23" spans="1:4" ht="25.5">
      <c r="A23" s="194" t="s">
        <v>164</v>
      </c>
      <c r="B23" s="254" t="s">
        <v>89</v>
      </c>
      <c r="C23" s="254" t="s">
        <v>91</v>
      </c>
      <c r="D23" s="255">
        <v>13246.8</v>
      </c>
    </row>
    <row r="24" spans="1:4" ht="17.25" customHeight="1">
      <c r="A24" s="194" t="s">
        <v>166</v>
      </c>
      <c r="B24" s="254" t="s">
        <v>89</v>
      </c>
      <c r="C24" s="254" t="s">
        <v>91</v>
      </c>
      <c r="D24" s="255">
        <v>72.8</v>
      </c>
    </row>
    <row r="25" spans="1:4" ht="17.25" customHeight="1">
      <c r="A25" s="256" t="s">
        <v>473</v>
      </c>
      <c r="B25" s="254" t="s">
        <v>89</v>
      </c>
      <c r="C25" s="254" t="s">
        <v>91</v>
      </c>
      <c r="D25" s="255">
        <v>50</v>
      </c>
    </row>
    <row r="26" spans="1:4" ht="16.5" customHeight="1">
      <c r="A26" s="194" t="s">
        <v>213</v>
      </c>
      <c r="B26" s="254" t="s">
        <v>89</v>
      </c>
      <c r="C26" s="254" t="s">
        <v>91</v>
      </c>
      <c r="D26" s="255">
        <v>0</v>
      </c>
    </row>
    <row r="27" spans="1:4" ht="15" customHeight="1">
      <c r="A27" s="194" t="s">
        <v>167</v>
      </c>
      <c r="B27" s="254" t="s">
        <v>89</v>
      </c>
      <c r="C27" s="254" t="s">
        <v>91</v>
      </c>
      <c r="D27" s="255">
        <v>0</v>
      </c>
    </row>
    <row r="28" spans="1:4" ht="13.5" customHeight="1">
      <c r="A28" s="194" t="s">
        <v>168</v>
      </c>
      <c r="B28" s="254" t="s">
        <v>89</v>
      </c>
      <c r="C28" s="254" t="s">
        <v>91</v>
      </c>
      <c r="D28" s="255">
        <v>0</v>
      </c>
    </row>
    <row r="29" spans="1:4" ht="15" customHeight="1" hidden="1">
      <c r="A29" s="194"/>
      <c r="B29" s="254"/>
      <c r="C29" s="254"/>
      <c r="D29" s="255"/>
    </row>
    <row r="30" spans="1:4" ht="14.25" customHeight="1" hidden="1">
      <c r="A30" s="250" t="s">
        <v>195</v>
      </c>
      <c r="B30" s="251" t="s">
        <v>89</v>
      </c>
      <c r="C30" s="251" t="s">
        <v>198</v>
      </c>
      <c r="D30" s="252">
        <f>D31+D32</f>
        <v>0</v>
      </c>
    </row>
    <row r="31" spans="1:4" ht="14.25" customHeight="1" hidden="1">
      <c r="A31" s="253" t="s">
        <v>196</v>
      </c>
      <c r="B31" s="254" t="s">
        <v>89</v>
      </c>
      <c r="C31" s="254" t="s">
        <v>198</v>
      </c>
      <c r="D31" s="255">
        <v>0</v>
      </c>
    </row>
    <row r="32" spans="1:4" ht="13.5" customHeight="1" hidden="1">
      <c r="A32" s="253" t="s">
        <v>197</v>
      </c>
      <c r="B32" s="254" t="s">
        <v>89</v>
      </c>
      <c r="C32" s="254" t="s">
        <v>198</v>
      </c>
      <c r="D32" s="255">
        <v>0</v>
      </c>
    </row>
    <row r="33" spans="1:4" ht="12.75" customHeight="1">
      <c r="A33" s="253"/>
      <c r="B33" s="254"/>
      <c r="C33" s="254"/>
      <c r="D33" s="255"/>
    </row>
    <row r="34" spans="1:4" ht="12" customHeight="1">
      <c r="A34" s="250" t="s">
        <v>169</v>
      </c>
      <c r="B34" s="251" t="s">
        <v>89</v>
      </c>
      <c r="C34" s="251" t="s">
        <v>100</v>
      </c>
      <c r="D34" s="252">
        <f>D35</f>
        <v>48</v>
      </c>
    </row>
    <row r="35" spans="1:4" ht="12.75">
      <c r="A35" s="194" t="s">
        <v>77</v>
      </c>
      <c r="B35" s="254" t="s">
        <v>89</v>
      </c>
      <c r="C35" s="254" t="s">
        <v>100</v>
      </c>
      <c r="D35" s="255">
        <v>48</v>
      </c>
    </row>
    <row r="36" spans="1:4" ht="12.75">
      <c r="A36" s="253"/>
      <c r="B36" s="254"/>
      <c r="C36" s="254"/>
      <c r="D36" s="255"/>
    </row>
    <row r="37" spans="1:4" ht="12.75">
      <c r="A37" s="250" t="s">
        <v>170</v>
      </c>
      <c r="B37" s="251" t="s">
        <v>89</v>
      </c>
      <c r="C37" s="251" t="s">
        <v>92</v>
      </c>
      <c r="D37" s="252">
        <f>D38+D40+D42+D43+D39+D41+D44+D45+D46+D47</f>
        <v>60.800000000000004</v>
      </c>
    </row>
    <row r="38" spans="1:4" ht="51">
      <c r="A38" s="275" t="s">
        <v>475</v>
      </c>
      <c r="B38" s="254" t="s">
        <v>89</v>
      </c>
      <c r="C38" s="254" t="s">
        <v>92</v>
      </c>
      <c r="D38" s="255">
        <v>0.7</v>
      </c>
    </row>
    <row r="39" spans="1:4" ht="14.25" customHeight="1" hidden="1">
      <c r="A39" s="194" t="s">
        <v>320</v>
      </c>
      <c r="B39" s="254" t="s">
        <v>89</v>
      </c>
      <c r="C39" s="254" t="s">
        <v>92</v>
      </c>
      <c r="D39" s="255">
        <v>0</v>
      </c>
    </row>
    <row r="40" spans="1:4" ht="15" customHeight="1" hidden="1">
      <c r="A40" s="194" t="s">
        <v>210</v>
      </c>
      <c r="B40" s="254" t="s">
        <v>89</v>
      </c>
      <c r="C40" s="254" t="s">
        <v>92</v>
      </c>
      <c r="D40" s="255">
        <v>0</v>
      </c>
    </row>
    <row r="41" spans="1:4" ht="13.5" customHeight="1" hidden="1">
      <c r="A41" s="194" t="s">
        <v>321</v>
      </c>
      <c r="B41" s="254" t="s">
        <v>89</v>
      </c>
      <c r="C41" s="254" t="s">
        <v>92</v>
      </c>
      <c r="D41" s="255">
        <v>0</v>
      </c>
    </row>
    <row r="42" spans="1:4" ht="13.5" customHeight="1" hidden="1">
      <c r="A42" s="194" t="s">
        <v>322</v>
      </c>
      <c r="B42" s="254" t="s">
        <v>89</v>
      </c>
      <c r="C42" s="254" t="s">
        <v>92</v>
      </c>
      <c r="D42" s="255">
        <v>0</v>
      </c>
    </row>
    <row r="43" spans="1:4" ht="12.75" customHeight="1" hidden="1">
      <c r="A43" s="194" t="s">
        <v>173</v>
      </c>
      <c r="B43" s="254" t="s">
        <v>89</v>
      </c>
      <c r="C43" s="254" t="s">
        <v>92</v>
      </c>
      <c r="D43" s="255">
        <v>0</v>
      </c>
    </row>
    <row r="44" spans="1:4" ht="14.25" customHeight="1" hidden="1">
      <c r="A44" s="194" t="s">
        <v>323</v>
      </c>
      <c r="B44" s="254" t="s">
        <v>89</v>
      </c>
      <c r="C44" s="254" t="s">
        <v>92</v>
      </c>
      <c r="D44" s="255">
        <v>0</v>
      </c>
    </row>
    <row r="45" spans="1:4" ht="15" customHeight="1" hidden="1">
      <c r="A45" s="194" t="s">
        <v>324</v>
      </c>
      <c r="B45" s="254" t="s">
        <v>89</v>
      </c>
      <c r="C45" s="254" t="s">
        <v>92</v>
      </c>
      <c r="D45" s="255">
        <v>0</v>
      </c>
    </row>
    <row r="46" spans="1:4" ht="13.5" customHeight="1" hidden="1">
      <c r="A46" s="194" t="s">
        <v>325</v>
      </c>
      <c r="B46" s="254" t="s">
        <v>89</v>
      </c>
      <c r="C46" s="254" t="s">
        <v>92</v>
      </c>
      <c r="D46" s="255">
        <v>0</v>
      </c>
    </row>
    <row r="47" spans="1:4" ht="13.5" customHeight="1">
      <c r="A47" s="230" t="s">
        <v>471</v>
      </c>
      <c r="B47" s="254" t="s">
        <v>89</v>
      </c>
      <c r="C47" s="254" t="s">
        <v>92</v>
      </c>
      <c r="D47" s="255">
        <v>60.1</v>
      </c>
    </row>
    <row r="48" spans="1:4" ht="12.75">
      <c r="A48" s="253"/>
      <c r="B48" s="254"/>
      <c r="C48" s="254"/>
      <c r="D48" s="255"/>
    </row>
    <row r="49" spans="1:4" ht="10.5" customHeight="1">
      <c r="A49" s="250" t="s">
        <v>3</v>
      </c>
      <c r="B49" s="251" t="s">
        <v>90</v>
      </c>
      <c r="C49" s="251"/>
      <c r="D49" s="252">
        <f>D51</f>
        <v>456.90000000000003</v>
      </c>
    </row>
    <row r="50" spans="1:4" ht="13.5" customHeight="1">
      <c r="A50" s="253" t="s">
        <v>174</v>
      </c>
      <c r="B50" s="254" t="s">
        <v>90</v>
      </c>
      <c r="C50" s="254" t="s">
        <v>175</v>
      </c>
      <c r="D50" s="255"/>
    </row>
    <row r="51" spans="1:4" ht="12.75">
      <c r="A51" s="257" t="s">
        <v>296</v>
      </c>
      <c r="B51" s="254" t="s">
        <v>90</v>
      </c>
      <c r="C51" s="254" t="s">
        <v>175</v>
      </c>
      <c r="D51" s="255">
        <f>D52+D53</f>
        <v>456.90000000000003</v>
      </c>
    </row>
    <row r="52" spans="1:4" ht="25.5">
      <c r="A52" s="194" t="s">
        <v>176</v>
      </c>
      <c r="B52" s="254" t="s">
        <v>90</v>
      </c>
      <c r="C52" s="254" t="s">
        <v>175</v>
      </c>
      <c r="D52" s="255">
        <v>425.3</v>
      </c>
    </row>
    <row r="53" spans="1:4" ht="12.75">
      <c r="A53" s="194" t="s">
        <v>166</v>
      </c>
      <c r="B53" s="254" t="s">
        <v>90</v>
      </c>
      <c r="C53" s="254" t="s">
        <v>175</v>
      </c>
      <c r="D53" s="255">
        <v>31.6</v>
      </c>
    </row>
    <row r="54" spans="1:4" ht="9" customHeight="1">
      <c r="A54" s="257"/>
      <c r="B54" s="251"/>
      <c r="C54" s="251"/>
      <c r="D54" s="252"/>
    </row>
    <row r="55" spans="1:4" ht="13.5" customHeight="1">
      <c r="A55" s="258" t="s">
        <v>26</v>
      </c>
      <c r="B55" s="251" t="s">
        <v>91</v>
      </c>
      <c r="C55" s="251"/>
      <c r="D55" s="252">
        <f>D56+D59+D68</f>
        <v>27910.1</v>
      </c>
    </row>
    <row r="56" spans="1:4" ht="12.75">
      <c r="A56" s="253" t="s">
        <v>83</v>
      </c>
      <c r="B56" s="254" t="s">
        <v>91</v>
      </c>
      <c r="C56" s="254" t="s">
        <v>89</v>
      </c>
      <c r="D56" s="255">
        <f>D57+D58</f>
        <v>120.8</v>
      </c>
    </row>
    <row r="57" spans="1:4" ht="26.25" customHeight="1">
      <c r="A57" s="194" t="s">
        <v>176</v>
      </c>
      <c r="B57" s="254" t="s">
        <v>91</v>
      </c>
      <c r="C57" s="254" t="s">
        <v>89</v>
      </c>
      <c r="D57" s="255">
        <v>116.3</v>
      </c>
    </row>
    <row r="58" spans="1:4" ht="12.75">
      <c r="A58" s="194" t="s">
        <v>166</v>
      </c>
      <c r="B58" s="254" t="s">
        <v>91</v>
      </c>
      <c r="C58" s="254" t="s">
        <v>89</v>
      </c>
      <c r="D58" s="255">
        <v>4.5</v>
      </c>
    </row>
    <row r="59" spans="1:4" ht="15.75" customHeight="1">
      <c r="A59" s="194" t="s">
        <v>62</v>
      </c>
      <c r="B59" s="254" t="s">
        <v>91</v>
      </c>
      <c r="C59" s="254" t="s">
        <v>99</v>
      </c>
      <c r="D59" s="255">
        <f>D60+D61</f>
        <v>27789.3</v>
      </c>
    </row>
    <row r="60" spans="1:4" ht="14.25" customHeight="1">
      <c r="A60" s="194" t="s">
        <v>166</v>
      </c>
      <c r="B60" s="259" t="s">
        <v>91</v>
      </c>
      <c r="C60" s="259" t="s">
        <v>99</v>
      </c>
      <c r="D60" s="260">
        <v>0</v>
      </c>
    </row>
    <row r="61" spans="1:4" ht="12.75">
      <c r="A61" s="194" t="s">
        <v>280</v>
      </c>
      <c r="B61" s="259" t="s">
        <v>91</v>
      </c>
      <c r="C61" s="259" t="s">
        <v>99</v>
      </c>
      <c r="D61" s="260">
        <f>D62</f>
        <v>27789.3</v>
      </c>
    </row>
    <row r="62" spans="1:4" ht="25.5" customHeight="1">
      <c r="A62" s="194" t="s">
        <v>539</v>
      </c>
      <c r="B62" s="259" t="s">
        <v>91</v>
      </c>
      <c r="C62" s="259" t="s">
        <v>99</v>
      </c>
      <c r="D62" s="260">
        <f>D63+D64+D66</f>
        <v>27789.3</v>
      </c>
    </row>
    <row r="63" spans="1:4" ht="12.75">
      <c r="A63" s="194" t="s">
        <v>166</v>
      </c>
      <c r="B63" s="259" t="s">
        <v>91</v>
      </c>
      <c r="C63" s="259" t="s">
        <v>99</v>
      </c>
      <c r="D63" s="260">
        <v>3728.9</v>
      </c>
    </row>
    <row r="64" spans="1:4" ht="12.75">
      <c r="A64" s="183" t="s">
        <v>389</v>
      </c>
      <c r="B64" s="259" t="s">
        <v>91</v>
      </c>
      <c r="C64" s="259" t="s">
        <v>99</v>
      </c>
      <c r="D64" s="260">
        <f>D65</f>
        <v>1293.3</v>
      </c>
    </row>
    <row r="65" spans="1:4" ht="12.75">
      <c r="A65" s="194" t="s">
        <v>166</v>
      </c>
      <c r="B65" s="259" t="s">
        <v>91</v>
      </c>
      <c r="C65" s="259" t="s">
        <v>99</v>
      </c>
      <c r="D65" s="260">
        <v>1293.3</v>
      </c>
    </row>
    <row r="66" spans="1:4" ht="25.5">
      <c r="A66" s="176" t="s">
        <v>366</v>
      </c>
      <c r="B66" s="259" t="s">
        <v>91</v>
      </c>
      <c r="C66" s="259" t="s">
        <v>99</v>
      </c>
      <c r="D66" s="260">
        <f>D67</f>
        <v>22767.1</v>
      </c>
    </row>
    <row r="67" spans="1:4" ht="12.75">
      <c r="A67" s="176" t="s">
        <v>521</v>
      </c>
      <c r="B67" s="259" t="s">
        <v>91</v>
      </c>
      <c r="C67" s="259" t="s">
        <v>99</v>
      </c>
      <c r="D67" s="260">
        <v>22767.1</v>
      </c>
    </row>
    <row r="68" spans="1:4" ht="12.75">
      <c r="A68" s="195" t="s">
        <v>48</v>
      </c>
      <c r="B68" s="259" t="s">
        <v>91</v>
      </c>
      <c r="C68" s="259" t="s">
        <v>93</v>
      </c>
      <c r="D68" s="260">
        <f>D69</f>
        <v>0</v>
      </c>
    </row>
    <row r="69" spans="1:4" ht="12.75">
      <c r="A69" s="194" t="s">
        <v>166</v>
      </c>
      <c r="B69" s="259" t="s">
        <v>91</v>
      </c>
      <c r="C69" s="259" t="s">
        <v>93</v>
      </c>
      <c r="D69" s="260">
        <v>0</v>
      </c>
    </row>
    <row r="70" spans="1:4" ht="10.5" customHeight="1">
      <c r="A70" s="195"/>
      <c r="B70" s="259"/>
      <c r="C70" s="259"/>
      <c r="D70" s="260"/>
    </row>
    <row r="71" spans="1:4" ht="18.75" customHeight="1">
      <c r="A71" s="261" t="s">
        <v>34</v>
      </c>
      <c r="B71" s="262" t="s">
        <v>94</v>
      </c>
      <c r="C71" s="262"/>
      <c r="D71" s="263">
        <f>D72+D76+D82</f>
        <v>12490.6</v>
      </c>
    </row>
    <row r="72" spans="1:4" ht="12.75">
      <c r="A72" s="257" t="s">
        <v>214</v>
      </c>
      <c r="B72" s="259" t="s">
        <v>94</v>
      </c>
      <c r="C72" s="259" t="s">
        <v>89</v>
      </c>
      <c r="D72" s="260">
        <f>D73+D74+D75</f>
        <v>9426.6</v>
      </c>
    </row>
    <row r="73" spans="1:4" ht="26.25" customHeight="1">
      <c r="A73" s="195" t="s">
        <v>538</v>
      </c>
      <c r="B73" s="259" t="s">
        <v>94</v>
      </c>
      <c r="C73" s="259" t="s">
        <v>89</v>
      </c>
      <c r="D73" s="260">
        <v>0</v>
      </c>
    </row>
    <row r="74" spans="1:4" ht="25.5" customHeight="1">
      <c r="A74" s="195" t="s">
        <v>537</v>
      </c>
      <c r="B74" s="259" t="s">
        <v>94</v>
      </c>
      <c r="C74" s="259" t="s">
        <v>89</v>
      </c>
      <c r="D74" s="260">
        <v>9426.6</v>
      </c>
    </row>
    <row r="75" spans="1:4" ht="14.25" customHeight="1">
      <c r="A75" s="194" t="s">
        <v>213</v>
      </c>
      <c r="B75" s="259" t="s">
        <v>94</v>
      </c>
      <c r="C75" s="259" t="s">
        <v>89</v>
      </c>
      <c r="D75" s="260">
        <v>0</v>
      </c>
    </row>
    <row r="76" spans="1:4" ht="12.75">
      <c r="A76" s="257" t="s">
        <v>4</v>
      </c>
      <c r="B76" s="259" t="s">
        <v>94</v>
      </c>
      <c r="C76" s="259" t="s">
        <v>90</v>
      </c>
      <c r="D76" s="260">
        <f>D77+D80+D79+D81+D78</f>
        <v>500</v>
      </c>
    </row>
    <row r="77" spans="1:4" ht="15" customHeight="1">
      <c r="A77" s="194" t="s">
        <v>166</v>
      </c>
      <c r="B77" s="259" t="s">
        <v>94</v>
      </c>
      <c r="C77" s="259" t="s">
        <v>90</v>
      </c>
      <c r="D77" s="260">
        <v>300</v>
      </c>
    </row>
    <row r="78" spans="1:4" ht="15" customHeight="1">
      <c r="A78" s="256" t="s">
        <v>473</v>
      </c>
      <c r="B78" s="259" t="s">
        <v>94</v>
      </c>
      <c r="C78" s="259" t="s">
        <v>90</v>
      </c>
      <c r="D78" s="260">
        <v>200</v>
      </c>
    </row>
    <row r="79" spans="1:4" ht="0.75" customHeight="1">
      <c r="A79" s="194" t="s">
        <v>326</v>
      </c>
      <c r="B79" s="259" t="s">
        <v>94</v>
      </c>
      <c r="C79" s="259" t="s">
        <v>90</v>
      </c>
      <c r="D79" s="260">
        <v>0</v>
      </c>
    </row>
    <row r="80" spans="1:4" ht="12.75" hidden="1">
      <c r="A80" s="194" t="s">
        <v>167</v>
      </c>
      <c r="B80" s="259" t="s">
        <v>94</v>
      </c>
      <c r="C80" s="259" t="s">
        <v>90</v>
      </c>
      <c r="D80" s="260">
        <v>0</v>
      </c>
    </row>
    <row r="81" spans="1:4" ht="12.75" hidden="1">
      <c r="A81" s="256" t="s">
        <v>168</v>
      </c>
      <c r="B81" s="259" t="s">
        <v>94</v>
      </c>
      <c r="C81" s="259" t="s">
        <v>90</v>
      </c>
      <c r="D81" s="260">
        <v>0</v>
      </c>
    </row>
    <row r="82" spans="1:4" ht="12.75">
      <c r="A82" s="257" t="s">
        <v>179</v>
      </c>
      <c r="B82" s="259" t="s">
        <v>94</v>
      </c>
      <c r="C82" s="259" t="s">
        <v>95</v>
      </c>
      <c r="D82" s="260">
        <f>D83+D85+D84+D86+D88</f>
        <v>2564</v>
      </c>
    </row>
    <row r="83" spans="1:4" ht="12.75">
      <c r="A83" s="194" t="s">
        <v>166</v>
      </c>
      <c r="B83" s="259" t="s">
        <v>94</v>
      </c>
      <c r="C83" s="259" t="s">
        <v>95</v>
      </c>
      <c r="D83" s="260">
        <v>1239.8</v>
      </c>
    </row>
    <row r="84" spans="1:4" ht="12.75">
      <c r="A84" s="256" t="s">
        <v>473</v>
      </c>
      <c r="B84" s="259" t="s">
        <v>94</v>
      </c>
      <c r="C84" s="259" t="s">
        <v>95</v>
      </c>
      <c r="D84" s="260">
        <v>100</v>
      </c>
    </row>
    <row r="85" spans="1:4" ht="12.75">
      <c r="A85" s="194" t="s">
        <v>213</v>
      </c>
      <c r="B85" s="259" t="s">
        <v>94</v>
      </c>
      <c r="C85" s="259" t="s">
        <v>95</v>
      </c>
      <c r="D85" s="260">
        <v>0</v>
      </c>
    </row>
    <row r="86" spans="1:4" ht="12.75">
      <c r="A86" s="183" t="s">
        <v>389</v>
      </c>
      <c r="B86" s="259" t="s">
        <v>94</v>
      </c>
      <c r="C86" s="259" t="s">
        <v>95</v>
      </c>
      <c r="D86" s="260">
        <f>D87</f>
        <v>1190.8</v>
      </c>
    </row>
    <row r="87" spans="1:4" ht="12.75">
      <c r="A87" s="194" t="s">
        <v>166</v>
      </c>
      <c r="B87" s="259" t="s">
        <v>94</v>
      </c>
      <c r="C87" s="259" t="s">
        <v>95</v>
      </c>
      <c r="D87" s="260">
        <v>1190.8</v>
      </c>
    </row>
    <row r="88" spans="1:4" ht="12.75">
      <c r="A88" s="183" t="s">
        <v>536</v>
      </c>
      <c r="B88" s="259" t="s">
        <v>94</v>
      </c>
      <c r="C88" s="259" t="s">
        <v>95</v>
      </c>
      <c r="D88" s="260">
        <f>D89</f>
        <v>33.4</v>
      </c>
    </row>
    <row r="89" spans="1:4" ht="12.75">
      <c r="A89" s="194" t="s">
        <v>166</v>
      </c>
      <c r="B89" s="259" t="s">
        <v>94</v>
      </c>
      <c r="C89" s="259" t="s">
        <v>95</v>
      </c>
      <c r="D89" s="260">
        <v>33.4</v>
      </c>
    </row>
    <row r="90" spans="1:4" ht="12.75">
      <c r="A90" s="257"/>
      <c r="B90" s="259"/>
      <c r="C90" s="259"/>
      <c r="D90" s="260"/>
    </row>
    <row r="91" spans="1:4" ht="12.75">
      <c r="A91" s="261" t="s">
        <v>180</v>
      </c>
      <c r="B91" s="262" t="s">
        <v>96</v>
      </c>
      <c r="C91" s="262"/>
      <c r="D91" s="263">
        <f>D92</f>
        <v>816</v>
      </c>
    </row>
    <row r="92" spans="1:4" ht="12.75">
      <c r="A92" s="261" t="s">
        <v>88</v>
      </c>
      <c r="B92" s="262" t="s">
        <v>96</v>
      </c>
      <c r="C92" s="262" t="s">
        <v>89</v>
      </c>
      <c r="D92" s="263">
        <f>D93</f>
        <v>816</v>
      </c>
    </row>
    <row r="93" spans="1:4" ht="12.75">
      <c r="A93" s="257" t="s">
        <v>181</v>
      </c>
      <c r="B93" s="259" t="s">
        <v>96</v>
      </c>
      <c r="C93" s="259" t="s">
        <v>89</v>
      </c>
      <c r="D93" s="260">
        <f>D94+D95</f>
        <v>816</v>
      </c>
    </row>
    <row r="94" spans="1:4" ht="23.25" customHeight="1">
      <c r="A94" s="195" t="s">
        <v>182</v>
      </c>
      <c r="B94" s="259" t="s">
        <v>96</v>
      </c>
      <c r="C94" s="259" t="s">
        <v>89</v>
      </c>
      <c r="D94" s="260">
        <v>816</v>
      </c>
    </row>
    <row r="95" spans="1:4" ht="12.75" hidden="1">
      <c r="A95" s="194" t="s">
        <v>213</v>
      </c>
      <c r="B95" s="259" t="s">
        <v>96</v>
      </c>
      <c r="C95" s="259" t="s">
        <v>89</v>
      </c>
      <c r="D95" s="260">
        <v>0</v>
      </c>
    </row>
    <row r="96" spans="1:4" ht="0.75" customHeight="1" hidden="1">
      <c r="A96" s="257"/>
      <c r="B96" s="259"/>
      <c r="C96" s="259"/>
      <c r="D96" s="260"/>
    </row>
    <row r="97" spans="1:4" ht="12.75" hidden="1">
      <c r="A97" s="250" t="s">
        <v>25</v>
      </c>
      <c r="B97" s="251" t="s">
        <v>97</v>
      </c>
      <c r="C97" s="251"/>
      <c r="D97" s="252">
        <f>D98</f>
        <v>0</v>
      </c>
    </row>
    <row r="98" spans="1:4" ht="12.75" hidden="1">
      <c r="A98" s="250" t="s">
        <v>32</v>
      </c>
      <c r="B98" s="254" t="s">
        <v>97</v>
      </c>
      <c r="C98" s="254"/>
      <c r="D98" s="252">
        <f>D99</f>
        <v>0</v>
      </c>
    </row>
    <row r="99" spans="1:4" ht="14.25" customHeight="1" hidden="1">
      <c r="A99" s="258" t="s">
        <v>183</v>
      </c>
      <c r="B99" s="251" t="s">
        <v>97</v>
      </c>
      <c r="C99" s="251"/>
      <c r="D99" s="252">
        <f>D100</f>
        <v>0</v>
      </c>
    </row>
    <row r="100" spans="1:4" ht="12.75" hidden="1">
      <c r="A100" s="194" t="s">
        <v>184</v>
      </c>
      <c r="B100" s="254" t="s">
        <v>97</v>
      </c>
      <c r="C100" s="254" t="s">
        <v>89</v>
      </c>
      <c r="D100" s="255">
        <v>0</v>
      </c>
    </row>
    <row r="101" spans="1:4" ht="12.75">
      <c r="A101" s="253"/>
      <c r="B101" s="254"/>
      <c r="C101" s="254"/>
      <c r="D101" s="255"/>
    </row>
    <row r="102" spans="1:4" ht="12.75">
      <c r="A102" s="250" t="s">
        <v>185</v>
      </c>
      <c r="B102" s="251" t="s">
        <v>100</v>
      </c>
      <c r="C102" s="251"/>
      <c r="D102" s="252">
        <f>D103</f>
        <v>50</v>
      </c>
    </row>
    <row r="103" spans="1:4" ht="12.75">
      <c r="A103" s="253" t="s">
        <v>33</v>
      </c>
      <c r="B103" s="254" t="s">
        <v>100</v>
      </c>
      <c r="C103" s="254" t="s">
        <v>89</v>
      </c>
      <c r="D103" s="255">
        <f>D104</f>
        <v>50</v>
      </c>
    </row>
    <row r="104" spans="1:4" ht="12.75">
      <c r="A104" s="194" t="s">
        <v>166</v>
      </c>
      <c r="B104" s="254" t="s">
        <v>100</v>
      </c>
      <c r="C104" s="254" t="s">
        <v>89</v>
      </c>
      <c r="D104" s="255">
        <v>50</v>
      </c>
    </row>
    <row r="105" spans="1:4" ht="12.75">
      <c r="A105" s="253"/>
      <c r="B105" s="254"/>
      <c r="C105" s="254"/>
      <c r="D105" s="255"/>
    </row>
    <row r="106" spans="1:4" ht="12.75">
      <c r="A106" s="250" t="s">
        <v>84</v>
      </c>
      <c r="B106" s="251" t="s">
        <v>98</v>
      </c>
      <c r="C106" s="251"/>
      <c r="D106" s="252">
        <f>D107</f>
        <v>268.8</v>
      </c>
    </row>
    <row r="107" spans="1:4" ht="12.75">
      <c r="A107" s="253" t="s">
        <v>87</v>
      </c>
      <c r="B107" s="254" t="s">
        <v>98</v>
      </c>
      <c r="C107" s="254" t="s">
        <v>95</v>
      </c>
      <c r="D107" s="255">
        <v>268.8</v>
      </c>
    </row>
    <row r="108" spans="1:4" ht="12.75">
      <c r="A108" s="264"/>
      <c r="B108" s="265"/>
      <c r="C108" s="265"/>
      <c r="D108" s="266"/>
    </row>
    <row r="109" spans="1:4" ht="12.75">
      <c r="A109" s="267"/>
      <c r="B109" s="268"/>
      <c r="C109" s="269"/>
      <c r="D109" s="270"/>
    </row>
    <row r="110" spans="1:4" ht="12.75">
      <c r="A110" s="271" t="s">
        <v>2</v>
      </c>
      <c r="B110" s="272"/>
      <c r="C110" s="273"/>
      <c r="D110" s="274">
        <f>D12</f>
        <v>57071.6</v>
      </c>
    </row>
  </sheetData>
  <sheetProtection/>
  <mergeCells count="3">
    <mergeCell ref="A7:C7"/>
    <mergeCell ref="A8:C8"/>
    <mergeCell ref="A9:C9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4"/>
  <sheetViews>
    <sheetView zoomScalePageLayoutView="0" workbookViewId="0" topLeftCell="A58">
      <selection activeCell="A83" sqref="A83"/>
    </sheetView>
  </sheetViews>
  <sheetFormatPr defaultColWidth="9.00390625" defaultRowHeight="12.75"/>
  <cols>
    <col min="1" max="1" width="102.875" style="0" customWidth="1"/>
    <col min="2" max="2" width="8.375" style="0" customWidth="1"/>
    <col min="3" max="3" width="11.125" style="0" customWidth="1"/>
    <col min="4" max="5" width="10.625" style="0" customWidth="1"/>
  </cols>
  <sheetData>
    <row r="1" ht="12.75">
      <c r="B1" s="1" t="s">
        <v>131</v>
      </c>
    </row>
    <row r="2" ht="12.75">
      <c r="B2" s="1" t="s">
        <v>297</v>
      </c>
    </row>
    <row r="3" ht="12.75">
      <c r="B3" s="1" t="s">
        <v>298</v>
      </c>
    </row>
    <row r="4" ht="12.75">
      <c r="B4" s="1" t="s">
        <v>497</v>
      </c>
    </row>
    <row r="5" ht="12.75">
      <c r="B5" s="1" t="s">
        <v>498</v>
      </c>
    </row>
    <row r="6" ht="12.75">
      <c r="B6" s="1"/>
    </row>
    <row r="7" spans="1:3" ht="12.75">
      <c r="A7" s="396" t="s">
        <v>50</v>
      </c>
      <c r="B7" s="396"/>
      <c r="C7" s="396"/>
    </row>
    <row r="8" spans="1:3" ht="12.75">
      <c r="A8" s="396" t="s">
        <v>516</v>
      </c>
      <c r="B8" s="396"/>
      <c r="C8" s="396"/>
    </row>
    <row r="9" spans="1:3" ht="12.75">
      <c r="A9" s="396"/>
      <c r="B9" s="396"/>
      <c r="C9" s="396"/>
    </row>
    <row r="10" spans="1:5" ht="12.75">
      <c r="A10" s="13"/>
      <c r="B10" s="14"/>
      <c r="D10" s="30"/>
      <c r="E10" s="30" t="s">
        <v>105</v>
      </c>
    </row>
    <row r="11" spans="1:5" ht="25.5">
      <c r="A11" s="241" t="s">
        <v>108</v>
      </c>
      <c r="B11" s="242" t="s">
        <v>20</v>
      </c>
      <c r="C11" s="242" t="s">
        <v>162</v>
      </c>
      <c r="D11" s="243" t="s">
        <v>476</v>
      </c>
      <c r="E11" s="243" t="s">
        <v>517</v>
      </c>
    </row>
    <row r="12" spans="1:5" ht="12.75">
      <c r="A12" s="244" t="s">
        <v>129</v>
      </c>
      <c r="B12" s="245"/>
      <c r="C12" s="246"/>
      <c r="D12" s="383">
        <f>D14+D49+D55+D71+D89+D95+D100</f>
        <v>45692.100000000006</v>
      </c>
      <c r="E12" s="383">
        <f>E14+E49+E55+E71+E89+E95+E100</f>
        <v>43750.7</v>
      </c>
    </row>
    <row r="13" spans="1:5" ht="12.75">
      <c r="A13" s="247"/>
      <c r="B13" s="248"/>
      <c r="C13" s="248"/>
      <c r="D13" s="249"/>
      <c r="E13" s="249"/>
    </row>
    <row r="14" spans="1:5" ht="12.75">
      <c r="A14" s="250" t="s">
        <v>1</v>
      </c>
      <c r="B14" s="251" t="s">
        <v>89</v>
      </c>
      <c r="C14" s="251"/>
      <c r="D14" s="252">
        <f>D16+D20+D30+D34+D37</f>
        <v>14883.999999999998</v>
      </c>
      <c r="E14" s="252">
        <f>E16+E20+E30+E34+E37</f>
        <v>14938.599999999999</v>
      </c>
    </row>
    <row r="15" spans="1:5" ht="12.75">
      <c r="A15" s="253"/>
      <c r="B15" s="251"/>
      <c r="C15" s="251"/>
      <c r="D15" s="252"/>
      <c r="E15" s="252"/>
    </row>
    <row r="16" spans="1:5" ht="12.75">
      <c r="A16" s="194" t="s">
        <v>292</v>
      </c>
      <c r="B16" s="254" t="s">
        <v>89</v>
      </c>
      <c r="C16" s="254" t="s">
        <v>90</v>
      </c>
      <c r="D16" s="255">
        <f>D17</f>
        <v>1600.8</v>
      </c>
      <c r="E16" s="255">
        <f>E17</f>
        <v>1600.8</v>
      </c>
    </row>
    <row r="17" spans="1:5" ht="25.5">
      <c r="A17" s="194" t="s">
        <v>293</v>
      </c>
      <c r="B17" s="254" t="s">
        <v>89</v>
      </c>
      <c r="C17" s="254" t="s">
        <v>90</v>
      </c>
      <c r="D17" s="255">
        <f>D18</f>
        <v>1600.8</v>
      </c>
      <c r="E17" s="255">
        <f>E18</f>
        <v>1600.8</v>
      </c>
    </row>
    <row r="18" spans="1:5" ht="25.5">
      <c r="A18" s="194" t="s">
        <v>164</v>
      </c>
      <c r="B18" s="254" t="s">
        <v>89</v>
      </c>
      <c r="C18" s="254" t="s">
        <v>90</v>
      </c>
      <c r="D18" s="255">
        <v>1600.8</v>
      </c>
      <c r="E18" s="255">
        <v>1600.8</v>
      </c>
    </row>
    <row r="19" spans="1:5" ht="12.75">
      <c r="A19" s="250"/>
      <c r="B19" s="251"/>
      <c r="C19" s="251"/>
      <c r="D19" s="252"/>
      <c r="E19" s="252"/>
    </row>
    <row r="20" spans="1:5" ht="25.5">
      <c r="A20" s="194" t="s">
        <v>294</v>
      </c>
      <c r="B20" s="254" t="s">
        <v>89</v>
      </c>
      <c r="C20" s="254" t="s">
        <v>91</v>
      </c>
      <c r="D20" s="255">
        <f>D21</f>
        <v>13174.4</v>
      </c>
      <c r="E20" s="255">
        <f>E21</f>
        <v>13229</v>
      </c>
    </row>
    <row r="21" spans="1:5" ht="25.5">
      <c r="A21" s="194" t="s">
        <v>295</v>
      </c>
      <c r="B21" s="254" t="s">
        <v>89</v>
      </c>
      <c r="C21" s="254" t="s">
        <v>91</v>
      </c>
      <c r="D21" s="255">
        <f>D22</f>
        <v>13174.4</v>
      </c>
      <c r="E21" s="255">
        <f>E22</f>
        <v>13229</v>
      </c>
    </row>
    <row r="22" spans="1:5" ht="12.75">
      <c r="A22" s="253" t="s">
        <v>165</v>
      </c>
      <c r="B22" s="254" t="s">
        <v>89</v>
      </c>
      <c r="C22" s="254" t="s">
        <v>91</v>
      </c>
      <c r="D22" s="255">
        <f>D23+D24+D26+D27+D28+D25</f>
        <v>13174.4</v>
      </c>
      <c r="E22" s="255">
        <f>E23+E24+E26+E27+E28+E25</f>
        <v>13229</v>
      </c>
    </row>
    <row r="23" spans="1:5" ht="25.5">
      <c r="A23" s="194" t="s">
        <v>164</v>
      </c>
      <c r="B23" s="254" t="s">
        <v>89</v>
      </c>
      <c r="C23" s="254" t="s">
        <v>91</v>
      </c>
      <c r="D23" s="255">
        <v>13174.4</v>
      </c>
      <c r="E23" s="255">
        <v>13106.2</v>
      </c>
    </row>
    <row r="24" spans="1:5" ht="12.75">
      <c r="A24" s="194" t="s">
        <v>166</v>
      </c>
      <c r="B24" s="254" t="s">
        <v>89</v>
      </c>
      <c r="C24" s="254" t="s">
        <v>91</v>
      </c>
      <c r="D24" s="255">
        <v>0</v>
      </c>
      <c r="E24" s="255">
        <v>72.8</v>
      </c>
    </row>
    <row r="25" spans="1:5" ht="12.75">
      <c r="A25" s="256" t="s">
        <v>473</v>
      </c>
      <c r="B25" s="254" t="s">
        <v>89</v>
      </c>
      <c r="C25" s="254" t="s">
        <v>91</v>
      </c>
      <c r="D25" s="255">
        <v>0</v>
      </c>
      <c r="E25" s="255">
        <v>50</v>
      </c>
    </row>
    <row r="26" spans="1:5" ht="12.75" hidden="1">
      <c r="A26" s="194" t="s">
        <v>213</v>
      </c>
      <c r="B26" s="254" t="s">
        <v>89</v>
      </c>
      <c r="C26" s="254" t="s">
        <v>91</v>
      </c>
      <c r="D26" s="255">
        <v>0</v>
      </c>
      <c r="E26" s="255">
        <v>0</v>
      </c>
    </row>
    <row r="27" spans="1:5" ht="12.75" hidden="1">
      <c r="A27" s="194" t="s">
        <v>167</v>
      </c>
      <c r="B27" s="254" t="s">
        <v>89</v>
      </c>
      <c r="C27" s="254" t="s">
        <v>91</v>
      </c>
      <c r="D27" s="255">
        <v>0</v>
      </c>
      <c r="E27" s="255">
        <v>0</v>
      </c>
    </row>
    <row r="28" spans="1:5" ht="12.75" hidden="1">
      <c r="A28" s="194" t="s">
        <v>168</v>
      </c>
      <c r="B28" s="254" t="s">
        <v>89</v>
      </c>
      <c r="C28" s="254" t="s">
        <v>91</v>
      </c>
      <c r="D28" s="255">
        <v>0</v>
      </c>
      <c r="E28" s="255">
        <v>0</v>
      </c>
    </row>
    <row r="29" spans="1:5" ht="0.75" customHeight="1">
      <c r="A29" s="194"/>
      <c r="B29" s="254"/>
      <c r="C29" s="254"/>
      <c r="D29" s="255"/>
      <c r="E29" s="255"/>
    </row>
    <row r="30" spans="1:5" ht="12.75" hidden="1">
      <c r="A30" s="250" t="s">
        <v>195</v>
      </c>
      <c r="B30" s="251" t="s">
        <v>89</v>
      </c>
      <c r="C30" s="251" t="s">
        <v>198</v>
      </c>
      <c r="D30" s="252">
        <f>D31+D32</f>
        <v>0</v>
      </c>
      <c r="E30" s="252">
        <f>E31+E32</f>
        <v>0</v>
      </c>
    </row>
    <row r="31" spans="1:5" ht="12.75" hidden="1">
      <c r="A31" s="253" t="s">
        <v>196</v>
      </c>
      <c r="B31" s="254" t="s">
        <v>89</v>
      </c>
      <c r="C31" s="254" t="s">
        <v>198</v>
      </c>
      <c r="D31" s="255">
        <v>0</v>
      </c>
      <c r="E31" s="255">
        <v>0</v>
      </c>
    </row>
    <row r="32" spans="1:5" ht="12.75" hidden="1">
      <c r="A32" s="253" t="s">
        <v>197</v>
      </c>
      <c r="B32" s="254" t="s">
        <v>89</v>
      </c>
      <c r="C32" s="254" t="s">
        <v>198</v>
      </c>
      <c r="D32" s="255">
        <v>0</v>
      </c>
      <c r="E32" s="255">
        <v>0</v>
      </c>
    </row>
    <row r="33" spans="1:5" ht="12.75">
      <c r="A33" s="253"/>
      <c r="B33" s="254"/>
      <c r="C33" s="254"/>
      <c r="D33" s="255"/>
      <c r="E33" s="255"/>
    </row>
    <row r="34" spans="1:5" ht="12.75">
      <c r="A34" s="250" t="s">
        <v>169</v>
      </c>
      <c r="B34" s="251" t="s">
        <v>89</v>
      </c>
      <c r="C34" s="251" t="s">
        <v>100</v>
      </c>
      <c r="D34" s="252">
        <f>D35</f>
        <v>48</v>
      </c>
      <c r="E34" s="252">
        <f>E35</f>
        <v>48</v>
      </c>
    </row>
    <row r="35" spans="1:5" ht="12.75">
      <c r="A35" s="194" t="s">
        <v>77</v>
      </c>
      <c r="B35" s="254" t="s">
        <v>89</v>
      </c>
      <c r="C35" s="254" t="s">
        <v>100</v>
      </c>
      <c r="D35" s="255">
        <v>48</v>
      </c>
      <c r="E35" s="255">
        <v>48</v>
      </c>
    </row>
    <row r="36" spans="1:5" ht="12.75">
      <c r="A36" s="253"/>
      <c r="B36" s="254"/>
      <c r="C36" s="254"/>
      <c r="D36" s="255"/>
      <c r="E36" s="255"/>
    </row>
    <row r="37" spans="1:5" ht="12.75">
      <c r="A37" s="250" t="s">
        <v>170</v>
      </c>
      <c r="B37" s="251" t="s">
        <v>89</v>
      </c>
      <c r="C37" s="251" t="s">
        <v>92</v>
      </c>
      <c r="D37" s="252">
        <f>D38+D40+D42+D43+D39+D41+D44+D45+D46+D47</f>
        <v>60.800000000000004</v>
      </c>
      <c r="E37" s="252">
        <f>E38+E40+E42+E43+E39+E41+E44+E45+E46+E47</f>
        <v>60.800000000000004</v>
      </c>
    </row>
    <row r="38" spans="1:5" ht="51">
      <c r="A38" s="275" t="s">
        <v>475</v>
      </c>
      <c r="B38" s="254" t="s">
        <v>89</v>
      </c>
      <c r="C38" s="254" t="s">
        <v>92</v>
      </c>
      <c r="D38" s="255">
        <v>0.7</v>
      </c>
      <c r="E38" s="255">
        <v>0.7</v>
      </c>
    </row>
    <row r="39" spans="1:5" ht="25.5" hidden="1">
      <c r="A39" s="194" t="s">
        <v>320</v>
      </c>
      <c r="B39" s="254" t="s">
        <v>89</v>
      </c>
      <c r="C39" s="254" t="s">
        <v>92</v>
      </c>
      <c r="D39" s="255">
        <v>0</v>
      </c>
      <c r="E39" s="255">
        <v>0</v>
      </c>
    </row>
    <row r="40" spans="1:5" ht="25.5" hidden="1">
      <c r="A40" s="194" t="s">
        <v>210</v>
      </c>
      <c r="B40" s="254" t="s">
        <v>89</v>
      </c>
      <c r="C40" s="254" t="s">
        <v>92</v>
      </c>
      <c r="D40" s="255">
        <v>0</v>
      </c>
      <c r="E40" s="255">
        <v>0</v>
      </c>
    </row>
    <row r="41" spans="1:5" ht="25.5" hidden="1">
      <c r="A41" s="194" t="s">
        <v>321</v>
      </c>
      <c r="B41" s="254" t="s">
        <v>89</v>
      </c>
      <c r="C41" s="254" t="s">
        <v>92</v>
      </c>
      <c r="D41" s="255">
        <v>0</v>
      </c>
      <c r="E41" s="255">
        <v>0</v>
      </c>
    </row>
    <row r="42" spans="1:5" ht="12.75" hidden="1">
      <c r="A42" s="194" t="s">
        <v>322</v>
      </c>
      <c r="B42" s="254" t="s">
        <v>89</v>
      </c>
      <c r="C42" s="254" t="s">
        <v>92</v>
      </c>
      <c r="D42" s="255">
        <v>0</v>
      </c>
      <c r="E42" s="255">
        <v>0</v>
      </c>
    </row>
    <row r="43" spans="1:5" ht="38.25" hidden="1">
      <c r="A43" s="194" t="s">
        <v>173</v>
      </c>
      <c r="B43" s="254" t="s">
        <v>89</v>
      </c>
      <c r="C43" s="254" t="s">
        <v>92</v>
      </c>
      <c r="D43" s="255">
        <v>0</v>
      </c>
      <c r="E43" s="255">
        <v>0</v>
      </c>
    </row>
    <row r="44" spans="1:5" ht="25.5" hidden="1">
      <c r="A44" s="194" t="s">
        <v>323</v>
      </c>
      <c r="B44" s="254" t="s">
        <v>89</v>
      </c>
      <c r="C44" s="254" t="s">
        <v>92</v>
      </c>
      <c r="D44" s="255">
        <v>0</v>
      </c>
      <c r="E44" s="255">
        <v>0</v>
      </c>
    </row>
    <row r="45" spans="1:5" ht="25.5" hidden="1">
      <c r="A45" s="194" t="s">
        <v>324</v>
      </c>
      <c r="B45" s="254" t="s">
        <v>89</v>
      </c>
      <c r="C45" s="254" t="s">
        <v>92</v>
      </c>
      <c r="D45" s="255">
        <v>0</v>
      </c>
      <c r="E45" s="255">
        <v>0</v>
      </c>
    </row>
    <row r="46" spans="1:5" ht="25.5">
      <c r="A46" s="194" t="s">
        <v>325</v>
      </c>
      <c r="B46" s="254" t="s">
        <v>89</v>
      </c>
      <c r="C46" s="254" t="s">
        <v>92</v>
      </c>
      <c r="D46" s="255">
        <v>0</v>
      </c>
      <c r="E46" s="255">
        <v>0</v>
      </c>
    </row>
    <row r="47" spans="1:5" ht="12.75">
      <c r="A47" s="230" t="s">
        <v>471</v>
      </c>
      <c r="B47" s="254" t="s">
        <v>89</v>
      </c>
      <c r="C47" s="254" t="s">
        <v>92</v>
      </c>
      <c r="D47" s="255">
        <v>60.1</v>
      </c>
      <c r="E47" s="255">
        <v>60.1</v>
      </c>
    </row>
    <row r="48" spans="1:5" ht="12.75">
      <c r="A48" s="253"/>
      <c r="B48" s="254"/>
      <c r="C48" s="254"/>
      <c r="D48" s="255"/>
      <c r="E48" s="255"/>
    </row>
    <row r="49" spans="1:5" ht="12.75">
      <c r="A49" s="250" t="s">
        <v>3</v>
      </c>
      <c r="B49" s="251" t="s">
        <v>90</v>
      </c>
      <c r="C49" s="251"/>
      <c r="D49" s="252">
        <f>D51</f>
        <v>473.90000000000003</v>
      </c>
      <c r="E49" s="252">
        <f>E51</f>
        <v>0</v>
      </c>
    </row>
    <row r="50" spans="1:5" ht="12.75">
      <c r="A50" s="253" t="s">
        <v>174</v>
      </c>
      <c r="B50" s="254" t="s">
        <v>90</v>
      </c>
      <c r="C50" s="254" t="s">
        <v>175</v>
      </c>
      <c r="D50" s="255"/>
      <c r="E50" s="255"/>
    </row>
    <row r="51" spans="1:5" ht="12.75">
      <c r="A51" s="257" t="s">
        <v>296</v>
      </c>
      <c r="B51" s="254" t="s">
        <v>90</v>
      </c>
      <c r="C51" s="254" t="s">
        <v>175</v>
      </c>
      <c r="D51" s="255">
        <f>D52+D53</f>
        <v>473.90000000000003</v>
      </c>
      <c r="E51" s="255">
        <f>E52+E53</f>
        <v>0</v>
      </c>
    </row>
    <row r="52" spans="1:5" ht="25.5">
      <c r="A52" s="194" t="s">
        <v>176</v>
      </c>
      <c r="B52" s="254" t="s">
        <v>90</v>
      </c>
      <c r="C52" s="254" t="s">
        <v>175</v>
      </c>
      <c r="D52" s="255">
        <v>442.3</v>
      </c>
      <c r="E52" s="255">
        <v>0</v>
      </c>
    </row>
    <row r="53" spans="1:5" ht="12.75">
      <c r="A53" s="194" t="s">
        <v>166</v>
      </c>
      <c r="B53" s="254" t="s">
        <v>90</v>
      </c>
      <c r="C53" s="254" t="s">
        <v>175</v>
      </c>
      <c r="D53" s="255">
        <v>31.6</v>
      </c>
      <c r="E53" s="255">
        <v>0</v>
      </c>
    </row>
    <row r="54" spans="1:5" ht="12.75">
      <c r="A54" s="257"/>
      <c r="B54" s="251"/>
      <c r="C54" s="251"/>
      <c r="D54" s="252"/>
      <c r="E54" s="252"/>
    </row>
    <row r="55" spans="1:5" ht="12.75">
      <c r="A55" s="258" t="s">
        <v>26</v>
      </c>
      <c r="B55" s="251" t="s">
        <v>91</v>
      </c>
      <c r="C55" s="251"/>
      <c r="D55" s="252">
        <f>D56+D59+D68</f>
        <v>28062.600000000002</v>
      </c>
      <c r="E55" s="252">
        <f>E56+E59+E68</f>
        <v>26540.499999999996</v>
      </c>
    </row>
    <row r="56" spans="1:5" ht="12.75">
      <c r="A56" s="253" t="s">
        <v>83</v>
      </c>
      <c r="B56" s="254" t="s">
        <v>91</v>
      </c>
      <c r="C56" s="254" t="s">
        <v>89</v>
      </c>
      <c r="D56" s="255">
        <f>D57+D58</f>
        <v>120.8</v>
      </c>
      <c r="E56" s="255">
        <f>E57+E58</f>
        <v>120.8</v>
      </c>
    </row>
    <row r="57" spans="1:5" ht="25.5">
      <c r="A57" s="194" t="s">
        <v>176</v>
      </c>
      <c r="B57" s="254" t="s">
        <v>91</v>
      </c>
      <c r="C57" s="254" t="s">
        <v>89</v>
      </c>
      <c r="D57" s="255">
        <v>116.3</v>
      </c>
      <c r="E57" s="255">
        <v>116.3</v>
      </c>
    </row>
    <row r="58" spans="1:5" ht="12.75">
      <c r="A58" s="194" t="s">
        <v>166</v>
      </c>
      <c r="B58" s="254" t="s">
        <v>91</v>
      </c>
      <c r="C58" s="254" t="s">
        <v>89</v>
      </c>
      <c r="D58" s="255">
        <v>4.5</v>
      </c>
      <c r="E58" s="255">
        <v>4.5</v>
      </c>
    </row>
    <row r="59" spans="1:5" ht="12.75">
      <c r="A59" s="194" t="s">
        <v>62</v>
      </c>
      <c r="B59" s="254" t="s">
        <v>91</v>
      </c>
      <c r="C59" s="254" t="s">
        <v>99</v>
      </c>
      <c r="D59" s="255">
        <f>D60+D61</f>
        <v>27941.800000000003</v>
      </c>
      <c r="E59" s="255">
        <f>E60+E61</f>
        <v>26419.699999999997</v>
      </c>
    </row>
    <row r="60" spans="1:5" ht="12.75">
      <c r="A60" s="194" t="s">
        <v>166</v>
      </c>
      <c r="B60" s="259" t="s">
        <v>91</v>
      </c>
      <c r="C60" s="259" t="s">
        <v>99</v>
      </c>
      <c r="D60" s="260">
        <v>0</v>
      </c>
      <c r="E60" s="260">
        <v>0</v>
      </c>
    </row>
    <row r="61" spans="1:5" ht="12.75">
      <c r="A61" s="194" t="s">
        <v>280</v>
      </c>
      <c r="B61" s="259" t="s">
        <v>91</v>
      </c>
      <c r="C61" s="259" t="s">
        <v>99</v>
      </c>
      <c r="D61" s="260">
        <f>D62</f>
        <v>27941.800000000003</v>
      </c>
      <c r="E61" s="260">
        <f>E62</f>
        <v>26419.699999999997</v>
      </c>
    </row>
    <row r="62" spans="1:5" ht="25.5">
      <c r="A62" s="194" t="s">
        <v>539</v>
      </c>
      <c r="B62" s="259" t="s">
        <v>91</v>
      </c>
      <c r="C62" s="259" t="s">
        <v>99</v>
      </c>
      <c r="D62" s="260">
        <f>D63+D64+D66</f>
        <v>27941.800000000003</v>
      </c>
      <c r="E62" s="260">
        <f>E63+E64+E66</f>
        <v>26419.699999999997</v>
      </c>
    </row>
    <row r="63" spans="1:5" ht="12.75">
      <c r="A63" s="194" t="s">
        <v>166</v>
      </c>
      <c r="B63" s="259" t="s">
        <v>91</v>
      </c>
      <c r="C63" s="259" t="s">
        <v>99</v>
      </c>
      <c r="D63" s="260">
        <v>4226.1</v>
      </c>
      <c r="E63" s="260">
        <v>4447.4</v>
      </c>
    </row>
    <row r="64" spans="1:5" ht="12.75">
      <c r="A64" s="183" t="s">
        <v>389</v>
      </c>
      <c r="B64" s="259" t="s">
        <v>91</v>
      </c>
      <c r="C64" s="259" t="s">
        <v>99</v>
      </c>
      <c r="D64" s="260">
        <f>D65</f>
        <v>0</v>
      </c>
      <c r="E64" s="260">
        <f>E65</f>
        <v>0</v>
      </c>
    </row>
    <row r="65" spans="1:5" ht="12.75">
      <c r="A65" s="194" t="s">
        <v>166</v>
      </c>
      <c r="B65" s="259" t="s">
        <v>91</v>
      </c>
      <c r="C65" s="259" t="s">
        <v>99</v>
      </c>
      <c r="D65" s="260">
        <v>0</v>
      </c>
      <c r="E65" s="260">
        <v>0</v>
      </c>
    </row>
    <row r="66" spans="1:5" ht="25.5">
      <c r="A66" s="176" t="s">
        <v>366</v>
      </c>
      <c r="B66" s="259" t="s">
        <v>91</v>
      </c>
      <c r="C66" s="259" t="s">
        <v>99</v>
      </c>
      <c r="D66" s="260">
        <f>D67</f>
        <v>23715.7</v>
      </c>
      <c r="E66" s="260">
        <f>E67</f>
        <v>21972.3</v>
      </c>
    </row>
    <row r="67" spans="1:5" ht="12.75">
      <c r="A67" s="176" t="s">
        <v>521</v>
      </c>
      <c r="B67" s="259" t="s">
        <v>91</v>
      </c>
      <c r="C67" s="259" t="s">
        <v>99</v>
      </c>
      <c r="D67" s="260">
        <v>23715.7</v>
      </c>
      <c r="E67" s="260">
        <v>21972.3</v>
      </c>
    </row>
    <row r="68" spans="1:5" ht="12.75">
      <c r="A68" s="195" t="s">
        <v>48</v>
      </c>
      <c r="B68" s="259" t="s">
        <v>91</v>
      </c>
      <c r="C68" s="259" t="s">
        <v>93</v>
      </c>
      <c r="D68" s="260">
        <f>D69</f>
        <v>0</v>
      </c>
      <c r="E68" s="260">
        <f>E69</f>
        <v>0</v>
      </c>
    </row>
    <row r="69" spans="1:5" ht="12.75">
      <c r="A69" s="194" t="s">
        <v>166</v>
      </c>
      <c r="B69" s="259" t="s">
        <v>91</v>
      </c>
      <c r="C69" s="259" t="s">
        <v>93</v>
      </c>
      <c r="D69" s="260">
        <v>0</v>
      </c>
      <c r="E69" s="260">
        <v>0</v>
      </c>
    </row>
    <row r="70" spans="1:5" ht="12.75">
      <c r="A70" s="195"/>
      <c r="B70" s="259"/>
      <c r="C70" s="259"/>
      <c r="D70" s="260"/>
      <c r="E70" s="260"/>
    </row>
    <row r="71" spans="1:5" ht="12.75">
      <c r="A71" s="261" t="s">
        <v>34</v>
      </c>
      <c r="B71" s="262" t="s">
        <v>94</v>
      </c>
      <c r="C71" s="262"/>
      <c r="D71" s="263">
        <f>D72+D76+D82</f>
        <v>1190.8</v>
      </c>
      <c r="E71" s="263">
        <f>E72+E76+E82</f>
        <v>1190.8</v>
      </c>
    </row>
    <row r="72" spans="1:5" ht="12.75">
      <c r="A72" s="257" t="s">
        <v>214</v>
      </c>
      <c r="B72" s="259" t="s">
        <v>94</v>
      </c>
      <c r="C72" s="259" t="s">
        <v>89</v>
      </c>
      <c r="D72" s="260">
        <f>D73+D74+D75</f>
        <v>0</v>
      </c>
      <c r="E72" s="260">
        <f>E73+E74+E75</f>
        <v>0</v>
      </c>
    </row>
    <row r="73" spans="1:5" ht="25.5">
      <c r="A73" s="195" t="s">
        <v>177</v>
      </c>
      <c r="B73" s="259" t="s">
        <v>94</v>
      </c>
      <c r="C73" s="259" t="s">
        <v>89</v>
      </c>
      <c r="D73" s="260">
        <v>0</v>
      </c>
      <c r="E73" s="260">
        <v>0</v>
      </c>
    </row>
    <row r="74" spans="1:5" ht="25.5">
      <c r="A74" s="195" t="s">
        <v>178</v>
      </c>
      <c r="B74" s="259" t="s">
        <v>94</v>
      </c>
      <c r="C74" s="259" t="s">
        <v>89</v>
      </c>
      <c r="D74" s="260">
        <v>0</v>
      </c>
      <c r="E74" s="260">
        <v>0</v>
      </c>
    </row>
    <row r="75" spans="1:5" ht="12.75">
      <c r="A75" s="194" t="s">
        <v>213</v>
      </c>
      <c r="B75" s="259" t="s">
        <v>94</v>
      </c>
      <c r="C75" s="259" t="s">
        <v>89</v>
      </c>
      <c r="D75" s="260">
        <v>0</v>
      </c>
      <c r="E75" s="260">
        <v>0</v>
      </c>
    </row>
    <row r="76" spans="1:5" ht="12.75">
      <c r="A76" s="257" t="s">
        <v>4</v>
      </c>
      <c r="B76" s="259" t="s">
        <v>94</v>
      </c>
      <c r="C76" s="259" t="s">
        <v>90</v>
      </c>
      <c r="D76" s="260">
        <f>D77+D80+D79+D81+D78</f>
        <v>0</v>
      </c>
      <c r="E76" s="260">
        <f>E77+E80+E79+E81+E78</f>
        <v>0</v>
      </c>
    </row>
    <row r="77" spans="1:5" ht="12.75">
      <c r="A77" s="194" t="s">
        <v>166</v>
      </c>
      <c r="B77" s="259" t="s">
        <v>94</v>
      </c>
      <c r="C77" s="259" t="s">
        <v>90</v>
      </c>
      <c r="D77" s="260">
        <v>0</v>
      </c>
      <c r="E77" s="260">
        <v>0</v>
      </c>
    </row>
    <row r="78" spans="1:5" ht="12.75">
      <c r="A78" s="256" t="s">
        <v>473</v>
      </c>
      <c r="B78" s="259" t="s">
        <v>94</v>
      </c>
      <c r="C78" s="259" t="s">
        <v>90</v>
      </c>
      <c r="D78" s="260">
        <v>0</v>
      </c>
      <c r="E78" s="260">
        <v>0</v>
      </c>
    </row>
    <row r="79" spans="1:5" ht="12.75">
      <c r="A79" s="194" t="s">
        <v>326</v>
      </c>
      <c r="B79" s="259" t="s">
        <v>94</v>
      </c>
      <c r="C79" s="259" t="s">
        <v>90</v>
      </c>
      <c r="D79" s="260">
        <v>0</v>
      </c>
      <c r="E79" s="260">
        <v>0</v>
      </c>
    </row>
    <row r="80" spans="1:5" ht="12.75">
      <c r="A80" s="194" t="s">
        <v>167</v>
      </c>
      <c r="B80" s="259" t="s">
        <v>94</v>
      </c>
      <c r="C80" s="259" t="s">
        <v>90</v>
      </c>
      <c r="D80" s="260">
        <v>0</v>
      </c>
      <c r="E80" s="260">
        <v>0</v>
      </c>
    </row>
    <row r="81" spans="1:5" ht="12.75">
      <c r="A81" s="256" t="s">
        <v>168</v>
      </c>
      <c r="B81" s="259" t="s">
        <v>94</v>
      </c>
      <c r="C81" s="259" t="s">
        <v>90</v>
      </c>
      <c r="D81" s="260">
        <v>0</v>
      </c>
      <c r="E81" s="260">
        <v>0</v>
      </c>
    </row>
    <row r="82" spans="1:5" ht="12.75">
      <c r="A82" s="257" t="s">
        <v>179</v>
      </c>
      <c r="B82" s="259" t="s">
        <v>94</v>
      </c>
      <c r="C82" s="259" t="s">
        <v>95</v>
      </c>
      <c r="D82" s="260">
        <f>D83+D85+D84+D86</f>
        <v>1190.8</v>
      </c>
      <c r="E82" s="260">
        <f>E83+E85+E84+E86</f>
        <v>1190.8</v>
      </c>
    </row>
    <row r="83" spans="1:5" ht="12.75">
      <c r="A83" s="194" t="s">
        <v>166</v>
      </c>
      <c r="B83" s="259" t="s">
        <v>94</v>
      </c>
      <c r="C83" s="259" t="s">
        <v>95</v>
      </c>
      <c r="D83" s="260">
        <v>0</v>
      </c>
      <c r="E83" s="260">
        <v>0</v>
      </c>
    </row>
    <row r="84" spans="1:5" ht="12.75">
      <c r="A84" s="256" t="s">
        <v>473</v>
      </c>
      <c r="B84" s="259" t="s">
        <v>94</v>
      </c>
      <c r="C84" s="259" t="s">
        <v>95</v>
      </c>
      <c r="D84" s="260">
        <v>0</v>
      </c>
      <c r="E84" s="260">
        <v>0</v>
      </c>
    </row>
    <row r="85" spans="1:5" ht="12.75">
      <c r="A85" s="194" t="s">
        <v>213</v>
      </c>
      <c r="B85" s="259" t="s">
        <v>94</v>
      </c>
      <c r="C85" s="259" t="s">
        <v>95</v>
      </c>
      <c r="D85" s="260">
        <v>0</v>
      </c>
      <c r="E85" s="260">
        <v>0</v>
      </c>
    </row>
    <row r="86" spans="1:5" ht="12.75">
      <c r="A86" s="183" t="s">
        <v>389</v>
      </c>
      <c r="B86" s="259" t="s">
        <v>94</v>
      </c>
      <c r="C86" s="259" t="s">
        <v>95</v>
      </c>
      <c r="D86" s="260">
        <f>D87</f>
        <v>1190.8</v>
      </c>
      <c r="E86" s="260">
        <f>E87</f>
        <v>1190.8</v>
      </c>
    </row>
    <row r="87" spans="1:5" ht="12.75">
      <c r="A87" s="194" t="s">
        <v>166</v>
      </c>
      <c r="B87" s="259" t="s">
        <v>94</v>
      </c>
      <c r="C87" s="259" t="s">
        <v>95</v>
      </c>
      <c r="D87" s="260">
        <v>1190.8</v>
      </c>
      <c r="E87" s="260">
        <v>1190.8</v>
      </c>
    </row>
    <row r="88" spans="1:5" ht="12.75">
      <c r="A88" s="257"/>
      <c r="B88" s="259"/>
      <c r="C88" s="259"/>
      <c r="D88" s="260"/>
      <c r="E88" s="260"/>
    </row>
    <row r="89" spans="1:5" ht="14.25" customHeight="1">
      <c r="A89" s="261" t="s">
        <v>180</v>
      </c>
      <c r="B89" s="262" t="s">
        <v>96</v>
      </c>
      <c r="C89" s="262"/>
      <c r="D89" s="263">
        <f>D90</f>
        <v>812</v>
      </c>
      <c r="E89" s="263">
        <f>E90</f>
        <v>812</v>
      </c>
    </row>
    <row r="90" spans="1:5" ht="15" customHeight="1">
      <c r="A90" s="261" t="s">
        <v>88</v>
      </c>
      <c r="B90" s="262" t="s">
        <v>96</v>
      </c>
      <c r="C90" s="262" t="s">
        <v>89</v>
      </c>
      <c r="D90" s="263">
        <f>D91</f>
        <v>812</v>
      </c>
      <c r="E90" s="263">
        <f>E91</f>
        <v>812</v>
      </c>
    </row>
    <row r="91" spans="1:5" ht="14.25" customHeight="1">
      <c r="A91" s="257" t="s">
        <v>181</v>
      </c>
      <c r="B91" s="259" t="s">
        <v>96</v>
      </c>
      <c r="C91" s="259" t="s">
        <v>89</v>
      </c>
      <c r="D91" s="260">
        <f>D92+D93</f>
        <v>812</v>
      </c>
      <c r="E91" s="260">
        <f>E92+E93</f>
        <v>812</v>
      </c>
    </row>
    <row r="92" spans="1:5" ht="28.5" customHeight="1">
      <c r="A92" s="195" t="s">
        <v>182</v>
      </c>
      <c r="B92" s="259" t="s">
        <v>96</v>
      </c>
      <c r="C92" s="259" t="s">
        <v>89</v>
      </c>
      <c r="D92" s="260">
        <v>812</v>
      </c>
      <c r="E92" s="260">
        <v>812</v>
      </c>
    </row>
    <row r="93" spans="1:5" ht="13.5" customHeight="1">
      <c r="A93" s="194" t="s">
        <v>213</v>
      </c>
      <c r="B93" s="259" t="s">
        <v>96</v>
      </c>
      <c r="C93" s="259" t="s">
        <v>89</v>
      </c>
      <c r="D93" s="260">
        <v>0</v>
      </c>
      <c r="E93" s="260">
        <v>0</v>
      </c>
    </row>
    <row r="94" spans="1:5" ht="12.75" customHeight="1">
      <c r="A94" s="257"/>
      <c r="B94" s="259"/>
      <c r="C94" s="259"/>
      <c r="D94" s="260"/>
      <c r="E94" s="260"/>
    </row>
    <row r="95" spans="1:5" ht="12.75">
      <c r="A95" s="250" t="s">
        <v>185</v>
      </c>
      <c r="B95" s="251" t="s">
        <v>100</v>
      </c>
      <c r="C95" s="251"/>
      <c r="D95" s="252">
        <f>D96</f>
        <v>0</v>
      </c>
      <c r="E95" s="252">
        <f>E96</f>
        <v>0</v>
      </c>
    </row>
    <row r="96" spans="1:5" ht="12.75">
      <c r="A96" s="253" t="s">
        <v>33</v>
      </c>
      <c r="B96" s="254" t="s">
        <v>100</v>
      </c>
      <c r="C96" s="254" t="s">
        <v>89</v>
      </c>
      <c r="D96" s="255">
        <f>D97+D98</f>
        <v>0</v>
      </c>
      <c r="E96" s="255">
        <f>E97+E98</f>
        <v>0</v>
      </c>
    </row>
    <row r="97" spans="1:5" ht="12.75">
      <c r="A97" s="194" t="s">
        <v>166</v>
      </c>
      <c r="B97" s="254" t="s">
        <v>100</v>
      </c>
      <c r="C97" s="254" t="s">
        <v>89</v>
      </c>
      <c r="D97" s="255">
        <v>0</v>
      </c>
      <c r="E97" s="255">
        <v>0</v>
      </c>
    </row>
    <row r="98" spans="1:5" ht="12.75">
      <c r="A98" s="176" t="s">
        <v>413</v>
      </c>
      <c r="B98" s="254" t="s">
        <v>100</v>
      </c>
      <c r="C98" s="254" t="s">
        <v>89</v>
      </c>
      <c r="D98" s="255">
        <v>0</v>
      </c>
      <c r="E98" s="255">
        <v>0</v>
      </c>
    </row>
    <row r="99" spans="1:5" ht="12.75">
      <c r="A99" s="253"/>
      <c r="B99" s="254"/>
      <c r="C99" s="254"/>
      <c r="D99" s="255"/>
      <c r="E99" s="255"/>
    </row>
    <row r="100" spans="1:5" ht="12.75">
      <c r="A100" s="250" t="s">
        <v>84</v>
      </c>
      <c r="B100" s="251" t="s">
        <v>98</v>
      </c>
      <c r="C100" s="251"/>
      <c r="D100" s="252">
        <f>D101</f>
        <v>268.8</v>
      </c>
      <c r="E100" s="252">
        <f>E101</f>
        <v>268.8</v>
      </c>
    </row>
    <row r="101" spans="1:5" ht="12.75">
      <c r="A101" s="253" t="s">
        <v>87</v>
      </c>
      <c r="B101" s="254" t="s">
        <v>98</v>
      </c>
      <c r="C101" s="254" t="s">
        <v>95</v>
      </c>
      <c r="D101" s="255">
        <v>268.8</v>
      </c>
      <c r="E101" s="255">
        <v>268.8</v>
      </c>
    </row>
    <row r="102" spans="1:5" ht="12.75">
      <c r="A102" s="264"/>
      <c r="B102" s="265"/>
      <c r="C102" s="265"/>
      <c r="D102" s="266"/>
      <c r="E102" s="266"/>
    </row>
    <row r="103" spans="1:5" ht="12.75">
      <c r="A103" s="267"/>
      <c r="B103" s="268"/>
      <c r="C103" s="269"/>
      <c r="D103" s="270"/>
      <c r="E103" s="270"/>
    </row>
    <row r="104" spans="1:5" ht="12.75">
      <c r="A104" s="271" t="s">
        <v>2</v>
      </c>
      <c r="B104" s="272"/>
      <c r="C104" s="273"/>
      <c r="D104" s="274">
        <f>D12</f>
        <v>45692.100000000006</v>
      </c>
      <c r="E104" s="274">
        <f>E12</f>
        <v>43750.7</v>
      </c>
    </row>
  </sheetData>
  <sheetProtection/>
  <mergeCells count="3">
    <mergeCell ref="A7:C7"/>
    <mergeCell ref="A8:C8"/>
    <mergeCell ref="A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zoomScale="90" zoomScaleNormal="90" zoomScalePageLayoutView="0" workbookViewId="0" topLeftCell="A49">
      <selection activeCell="A87" sqref="A87"/>
    </sheetView>
  </sheetViews>
  <sheetFormatPr defaultColWidth="9.00390625" defaultRowHeight="12.75"/>
  <cols>
    <col min="1" max="1" width="140.375" style="0" customWidth="1"/>
    <col min="2" max="2" width="9.75390625" style="0" customWidth="1"/>
    <col min="3" max="3" width="11.25390625" style="0" customWidth="1"/>
    <col min="4" max="4" width="14.625" style="0" customWidth="1"/>
    <col min="5" max="6" width="9.75390625" style="0" customWidth="1"/>
  </cols>
  <sheetData>
    <row r="1" ht="12.75">
      <c r="C1" s="1" t="s">
        <v>132</v>
      </c>
    </row>
    <row r="2" ht="12.75">
      <c r="C2" s="1" t="s">
        <v>297</v>
      </c>
    </row>
    <row r="3" ht="12.75">
      <c r="C3" s="1" t="s">
        <v>298</v>
      </c>
    </row>
    <row r="4" ht="12.75">
      <c r="C4" s="1" t="s">
        <v>497</v>
      </c>
    </row>
    <row r="5" ht="12.75">
      <c r="C5" s="1" t="s">
        <v>498</v>
      </c>
    </row>
    <row r="6" ht="12.75">
      <c r="C6" s="1"/>
    </row>
    <row r="7" spans="1:6" ht="12.75">
      <c r="A7" s="11"/>
      <c r="B7" s="11"/>
      <c r="C7" s="1"/>
      <c r="D7" s="11"/>
      <c r="E7" s="11"/>
      <c r="F7" s="12"/>
    </row>
    <row r="8" spans="1:6" ht="12.75">
      <c r="A8" s="397" t="s">
        <v>103</v>
      </c>
      <c r="B8" s="397"/>
      <c r="C8" s="397"/>
      <c r="D8" s="397"/>
      <c r="E8" s="397"/>
      <c r="F8" s="397"/>
    </row>
    <row r="9" spans="1:6" ht="12.75">
      <c r="A9" s="396" t="s">
        <v>518</v>
      </c>
      <c r="B9" s="396"/>
      <c r="C9" s="396"/>
      <c r="D9" s="396"/>
      <c r="E9" s="396"/>
      <c r="F9" s="396"/>
    </row>
    <row r="10" spans="1:6" ht="12.75">
      <c r="A10" s="155"/>
      <c r="B10" s="155"/>
      <c r="C10" s="155"/>
      <c r="D10" s="155"/>
      <c r="E10" s="155"/>
      <c r="F10" s="155"/>
    </row>
    <row r="11" spans="1:6" ht="12.75">
      <c r="A11" s="13"/>
      <c r="B11" s="12"/>
      <c r="C11" s="14"/>
      <c r="D11" s="14"/>
      <c r="E11" s="14"/>
      <c r="F11" s="30" t="s">
        <v>105</v>
      </c>
    </row>
    <row r="12" spans="1:6" ht="25.5">
      <c r="A12" s="231" t="s">
        <v>108</v>
      </c>
      <c r="B12" s="232" t="s">
        <v>20</v>
      </c>
      <c r="C12" s="232" t="s">
        <v>162</v>
      </c>
      <c r="D12" s="232" t="s">
        <v>35</v>
      </c>
      <c r="E12" s="232" t="s">
        <v>202</v>
      </c>
      <c r="F12" s="233" t="s">
        <v>0</v>
      </c>
    </row>
    <row r="13" spans="1:6" ht="12.75">
      <c r="A13" s="234" t="s">
        <v>129</v>
      </c>
      <c r="B13" s="236"/>
      <c r="C13" s="236"/>
      <c r="D13" s="236"/>
      <c r="E13" s="236"/>
      <c r="F13" s="237">
        <f>F15+F51+F57+F73+F96+F107+F112</f>
        <v>57071.6</v>
      </c>
    </row>
    <row r="14" spans="1:6" ht="12.75">
      <c r="A14" s="239"/>
      <c r="B14" s="238"/>
      <c r="C14" s="239"/>
      <c r="D14" s="307"/>
      <c r="E14" s="307"/>
      <c r="F14" s="240"/>
    </row>
    <row r="15" spans="1:6" ht="12.75">
      <c r="A15" s="280" t="s">
        <v>1</v>
      </c>
      <c r="B15" s="281" t="s">
        <v>89</v>
      </c>
      <c r="C15" s="251"/>
      <c r="D15" s="308" t="s">
        <v>191</v>
      </c>
      <c r="E15" s="308"/>
      <c r="F15" s="282">
        <f>F17+F21+F32+F36+F39</f>
        <v>15079.199999999997</v>
      </c>
    </row>
    <row r="16" spans="1:6" ht="12.75">
      <c r="A16" s="283"/>
      <c r="B16" s="281"/>
      <c r="C16" s="251"/>
      <c r="D16" s="309"/>
      <c r="E16" s="309"/>
      <c r="F16" s="282"/>
    </row>
    <row r="17" spans="1:6" ht="12.75">
      <c r="A17" s="284" t="s">
        <v>292</v>
      </c>
      <c r="B17" s="285" t="s">
        <v>89</v>
      </c>
      <c r="C17" s="254" t="s">
        <v>90</v>
      </c>
      <c r="D17" s="308" t="s">
        <v>67</v>
      </c>
      <c r="E17" s="308"/>
      <c r="F17" s="286">
        <f>F18</f>
        <v>1600.8</v>
      </c>
    </row>
    <row r="18" spans="1:6" ht="25.5">
      <c r="A18" s="284" t="s">
        <v>293</v>
      </c>
      <c r="B18" s="285" t="s">
        <v>89</v>
      </c>
      <c r="C18" s="254" t="s">
        <v>90</v>
      </c>
      <c r="D18" s="308" t="s">
        <v>67</v>
      </c>
      <c r="E18" s="308"/>
      <c r="F18" s="286">
        <f>F19</f>
        <v>1600.8</v>
      </c>
    </row>
    <row r="19" spans="1:6" ht="12.75">
      <c r="A19" s="287" t="s">
        <v>164</v>
      </c>
      <c r="B19" s="285" t="s">
        <v>89</v>
      </c>
      <c r="C19" s="254" t="s">
        <v>90</v>
      </c>
      <c r="D19" s="308" t="s">
        <v>67</v>
      </c>
      <c r="E19" s="308" t="s">
        <v>75</v>
      </c>
      <c r="F19" s="286">
        <v>1600.8</v>
      </c>
    </row>
    <row r="20" spans="1:6" ht="12.75">
      <c r="A20" s="280"/>
      <c r="B20" s="281"/>
      <c r="C20" s="251"/>
      <c r="D20" s="310"/>
      <c r="E20" s="310"/>
      <c r="F20" s="282"/>
    </row>
    <row r="21" spans="1:6" ht="26.25" customHeight="1">
      <c r="A21" s="284" t="s">
        <v>294</v>
      </c>
      <c r="B21" s="285" t="s">
        <v>89</v>
      </c>
      <c r="C21" s="254" t="s">
        <v>91</v>
      </c>
      <c r="D21" s="308" t="s">
        <v>66</v>
      </c>
      <c r="E21" s="308"/>
      <c r="F21" s="286">
        <f>F22</f>
        <v>13369.599999999999</v>
      </c>
    </row>
    <row r="22" spans="1:6" ht="25.5">
      <c r="A22" s="284" t="s">
        <v>295</v>
      </c>
      <c r="B22" s="285" t="s">
        <v>89</v>
      </c>
      <c r="C22" s="254" t="s">
        <v>91</v>
      </c>
      <c r="D22" s="308" t="s">
        <v>66</v>
      </c>
      <c r="E22" s="308"/>
      <c r="F22" s="286">
        <f>F23</f>
        <v>13369.599999999999</v>
      </c>
    </row>
    <row r="23" spans="1:6" ht="12.75">
      <c r="A23" s="283" t="s">
        <v>165</v>
      </c>
      <c r="B23" s="285" t="s">
        <v>89</v>
      </c>
      <c r="C23" s="254" t="s">
        <v>91</v>
      </c>
      <c r="D23" s="308" t="s">
        <v>66</v>
      </c>
      <c r="E23" s="308"/>
      <c r="F23" s="286">
        <f>F24+F26+F28+F29+F30+F25</f>
        <v>13369.599999999999</v>
      </c>
    </row>
    <row r="24" spans="1:6" ht="12.75">
      <c r="A24" s="287" t="s">
        <v>164</v>
      </c>
      <c r="B24" s="285" t="s">
        <v>89</v>
      </c>
      <c r="C24" s="254" t="s">
        <v>91</v>
      </c>
      <c r="D24" s="308" t="s">
        <v>66</v>
      </c>
      <c r="E24" s="308" t="s">
        <v>75</v>
      </c>
      <c r="F24" s="286">
        <v>13246.8</v>
      </c>
    </row>
    <row r="25" spans="1:6" ht="12.75">
      <c r="A25" s="284" t="s">
        <v>166</v>
      </c>
      <c r="B25" s="285" t="s">
        <v>89</v>
      </c>
      <c r="C25" s="254" t="s">
        <v>91</v>
      </c>
      <c r="D25" s="308" t="s">
        <v>478</v>
      </c>
      <c r="E25" s="308" t="s">
        <v>65</v>
      </c>
      <c r="F25" s="286">
        <v>72.8</v>
      </c>
    </row>
    <row r="26" spans="1:6" ht="12.75">
      <c r="A26" s="284" t="s">
        <v>473</v>
      </c>
      <c r="B26" s="285" t="s">
        <v>89</v>
      </c>
      <c r="C26" s="254" t="s">
        <v>91</v>
      </c>
      <c r="D26" s="308" t="s">
        <v>478</v>
      </c>
      <c r="E26" s="308" t="s">
        <v>474</v>
      </c>
      <c r="F26" s="286">
        <v>50</v>
      </c>
    </row>
    <row r="27" spans="1:6" ht="12.75" hidden="1">
      <c r="A27" s="256" t="s">
        <v>473</v>
      </c>
      <c r="B27" s="285" t="s">
        <v>89</v>
      </c>
      <c r="C27" s="254" t="s">
        <v>91</v>
      </c>
      <c r="D27" s="308" t="s">
        <v>478</v>
      </c>
      <c r="E27" s="308" t="s">
        <v>474</v>
      </c>
      <c r="F27" s="286"/>
    </row>
    <row r="28" spans="1:6" ht="12.75" hidden="1">
      <c r="A28" s="284" t="s">
        <v>213</v>
      </c>
      <c r="B28" s="285" t="s">
        <v>89</v>
      </c>
      <c r="C28" s="254" t="s">
        <v>91</v>
      </c>
      <c r="D28" s="308" t="s">
        <v>66</v>
      </c>
      <c r="E28" s="308" t="s">
        <v>203</v>
      </c>
      <c r="F28" s="286">
        <v>0</v>
      </c>
    </row>
    <row r="29" spans="1:6" ht="12.75" hidden="1">
      <c r="A29" s="284" t="s">
        <v>167</v>
      </c>
      <c r="B29" s="285" t="s">
        <v>89</v>
      </c>
      <c r="C29" s="254" t="s">
        <v>91</v>
      </c>
      <c r="D29" s="308" t="s">
        <v>66</v>
      </c>
      <c r="E29" s="308" t="s">
        <v>204</v>
      </c>
      <c r="F29" s="286">
        <v>0</v>
      </c>
    </row>
    <row r="30" spans="1:6" ht="12.75" hidden="1">
      <c r="A30" s="284" t="s">
        <v>168</v>
      </c>
      <c r="B30" s="285" t="s">
        <v>89</v>
      </c>
      <c r="C30" s="254" t="s">
        <v>91</v>
      </c>
      <c r="D30" s="308" t="s">
        <v>66</v>
      </c>
      <c r="E30" s="308" t="s">
        <v>205</v>
      </c>
      <c r="F30" s="286">
        <v>0</v>
      </c>
    </row>
    <row r="31" spans="1:6" ht="12.75" hidden="1">
      <c r="A31" s="284"/>
      <c r="B31" s="285"/>
      <c r="C31" s="254"/>
      <c r="D31" s="308"/>
      <c r="E31" s="308"/>
      <c r="F31" s="286"/>
    </row>
    <row r="32" spans="1:6" ht="18" customHeight="1" hidden="1">
      <c r="A32" s="280" t="s">
        <v>195</v>
      </c>
      <c r="B32" s="281" t="s">
        <v>89</v>
      </c>
      <c r="C32" s="251" t="s">
        <v>198</v>
      </c>
      <c r="D32" s="308"/>
      <c r="E32" s="308"/>
      <c r="F32" s="286">
        <f>F33+F34</f>
        <v>0</v>
      </c>
    </row>
    <row r="33" spans="1:6" ht="15" customHeight="1" hidden="1">
      <c r="A33" s="283" t="s">
        <v>196</v>
      </c>
      <c r="B33" s="285" t="s">
        <v>89</v>
      </c>
      <c r="C33" s="254" t="s">
        <v>198</v>
      </c>
      <c r="D33" s="308" t="s">
        <v>200</v>
      </c>
      <c r="E33" s="308" t="s">
        <v>206</v>
      </c>
      <c r="F33" s="286">
        <v>0</v>
      </c>
    </row>
    <row r="34" spans="1:6" ht="12.75" customHeight="1" hidden="1">
      <c r="A34" s="283" t="s">
        <v>197</v>
      </c>
      <c r="B34" s="285" t="s">
        <v>89</v>
      </c>
      <c r="C34" s="254" t="s">
        <v>198</v>
      </c>
      <c r="D34" s="308" t="s">
        <v>200</v>
      </c>
      <c r="E34" s="308" t="s">
        <v>206</v>
      </c>
      <c r="F34" s="286">
        <v>0</v>
      </c>
    </row>
    <row r="35" spans="1:6" ht="12.75">
      <c r="A35" s="283"/>
      <c r="B35" s="285"/>
      <c r="C35" s="254"/>
      <c r="D35" s="311"/>
      <c r="E35" s="308"/>
      <c r="F35" s="286"/>
    </row>
    <row r="36" spans="1:6" ht="12.75">
      <c r="A36" s="280" t="s">
        <v>169</v>
      </c>
      <c r="B36" s="281" t="s">
        <v>89</v>
      </c>
      <c r="C36" s="251" t="s">
        <v>100</v>
      </c>
      <c r="D36" s="311" t="s">
        <v>76</v>
      </c>
      <c r="E36" s="308"/>
      <c r="F36" s="282">
        <f>F37</f>
        <v>48</v>
      </c>
    </row>
    <row r="37" spans="1:6" ht="12.75">
      <c r="A37" s="284" t="s">
        <v>77</v>
      </c>
      <c r="B37" s="285" t="s">
        <v>89</v>
      </c>
      <c r="C37" s="254" t="s">
        <v>100</v>
      </c>
      <c r="D37" s="308" t="s">
        <v>68</v>
      </c>
      <c r="E37" s="308" t="s">
        <v>78</v>
      </c>
      <c r="F37" s="286">
        <v>48</v>
      </c>
    </row>
    <row r="38" spans="1:6" ht="12.75">
      <c r="A38" s="283"/>
      <c r="B38" s="285"/>
      <c r="C38" s="254"/>
      <c r="D38" s="312"/>
      <c r="E38" s="308"/>
      <c r="F38" s="286"/>
    </row>
    <row r="39" spans="1:6" ht="12.75">
      <c r="A39" s="280" t="s">
        <v>170</v>
      </c>
      <c r="B39" s="281" t="s">
        <v>89</v>
      </c>
      <c r="C39" s="251" t="s">
        <v>92</v>
      </c>
      <c r="D39" s="311"/>
      <c r="E39" s="311"/>
      <c r="F39" s="282">
        <f>F40+F49</f>
        <v>60.800000000000004</v>
      </c>
    </row>
    <row r="40" spans="1:6" ht="18.75" customHeight="1">
      <c r="A40" s="283" t="s">
        <v>171</v>
      </c>
      <c r="B40" s="285" t="s">
        <v>89</v>
      </c>
      <c r="C40" s="254" t="s">
        <v>92</v>
      </c>
      <c r="D40" s="313" t="s">
        <v>80</v>
      </c>
      <c r="E40" s="313" t="s">
        <v>65</v>
      </c>
      <c r="F40" s="286">
        <v>0.7</v>
      </c>
    </row>
    <row r="41" spans="1:6" ht="12.75" hidden="1">
      <c r="A41" s="284" t="s">
        <v>320</v>
      </c>
      <c r="B41" s="285" t="s">
        <v>89</v>
      </c>
      <c r="C41" s="254" t="s">
        <v>92</v>
      </c>
      <c r="D41" s="312" t="s">
        <v>327</v>
      </c>
      <c r="E41" s="313" t="s">
        <v>65</v>
      </c>
      <c r="F41" s="286">
        <v>0</v>
      </c>
    </row>
    <row r="42" spans="1:6" ht="25.5" hidden="1">
      <c r="A42" s="288" t="s">
        <v>209</v>
      </c>
      <c r="B42" s="285" t="s">
        <v>89</v>
      </c>
      <c r="C42" s="254" t="s">
        <v>92</v>
      </c>
      <c r="D42" s="312" t="s">
        <v>74</v>
      </c>
      <c r="E42" s="313" t="s">
        <v>65</v>
      </c>
      <c r="F42" s="286">
        <v>0</v>
      </c>
    </row>
    <row r="43" spans="1:6" ht="12.75" hidden="1">
      <c r="A43" s="288" t="s">
        <v>321</v>
      </c>
      <c r="B43" s="285" t="s">
        <v>89</v>
      </c>
      <c r="C43" s="254" t="s">
        <v>92</v>
      </c>
      <c r="D43" s="312" t="s">
        <v>328</v>
      </c>
      <c r="E43" s="313" t="s">
        <v>65</v>
      </c>
      <c r="F43" s="286">
        <v>0</v>
      </c>
    </row>
    <row r="44" spans="1:6" ht="12.75" hidden="1">
      <c r="A44" s="288" t="s">
        <v>172</v>
      </c>
      <c r="B44" s="285" t="s">
        <v>89</v>
      </c>
      <c r="C44" s="254" t="s">
        <v>92</v>
      </c>
      <c r="D44" s="312" t="s">
        <v>188</v>
      </c>
      <c r="E44" s="313" t="s">
        <v>65</v>
      </c>
      <c r="F44" s="286">
        <v>0</v>
      </c>
    </row>
    <row r="45" spans="1:6" ht="25.5" hidden="1">
      <c r="A45" s="288" t="s">
        <v>173</v>
      </c>
      <c r="B45" s="285" t="s">
        <v>89</v>
      </c>
      <c r="C45" s="254" t="s">
        <v>92</v>
      </c>
      <c r="D45" s="312" t="s">
        <v>189</v>
      </c>
      <c r="E45" s="312" t="s">
        <v>65</v>
      </c>
      <c r="F45" s="286">
        <v>0</v>
      </c>
    </row>
    <row r="46" spans="1:6" ht="25.5" hidden="1">
      <c r="A46" s="288" t="s">
        <v>323</v>
      </c>
      <c r="B46" s="285" t="s">
        <v>89</v>
      </c>
      <c r="C46" s="254" t="s">
        <v>92</v>
      </c>
      <c r="D46" s="312" t="s">
        <v>190</v>
      </c>
      <c r="E46" s="312" t="s">
        <v>65</v>
      </c>
      <c r="F46" s="286">
        <v>0</v>
      </c>
    </row>
    <row r="47" spans="1:6" ht="24.75" customHeight="1" hidden="1">
      <c r="A47" s="288" t="s">
        <v>324</v>
      </c>
      <c r="B47" s="285" t="s">
        <v>89</v>
      </c>
      <c r="C47" s="254" t="s">
        <v>92</v>
      </c>
      <c r="D47" s="312" t="s">
        <v>329</v>
      </c>
      <c r="E47" s="312" t="s">
        <v>65</v>
      </c>
      <c r="F47" s="286">
        <v>0</v>
      </c>
    </row>
    <row r="48" spans="1:6" ht="26.25" customHeight="1" hidden="1">
      <c r="A48" s="288" t="s">
        <v>325</v>
      </c>
      <c r="B48" s="285" t="s">
        <v>89</v>
      </c>
      <c r="C48" s="254" t="s">
        <v>92</v>
      </c>
      <c r="D48" s="312" t="s">
        <v>330</v>
      </c>
      <c r="E48" s="312" t="s">
        <v>65</v>
      </c>
      <c r="F48" s="286">
        <v>0</v>
      </c>
    </row>
    <row r="49" spans="1:6" ht="19.5" customHeight="1">
      <c r="A49" s="230" t="s">
        <v>471</v>
      </c>
      <c r="B49" s="285" t="s">
        <v>89</v>
      </c>
      <c r="C49" s="254" t="s">
        <v>92</v>
      </c>
      <c r="D49" s="313" t="s">
        <v>472</v>
      </c>
      <c r="E49" s="312" t="s">
        <v>75</v>
      </c>
      <c r="F49" s="286">
        <v>60.1</v>
      </c>
    </row>
    <row r="50" spans="1:6" ht="14.25" customHeight="1">
      <c r="A50" s="283"/>
      <c r="B50" s="285"/>
      <c r="C50" s="254"/>
      <c r="D50" s="312"/>
      <c r="E50" s="312"/>
      <c r="F50" s="286"/>
    </row>
    <row r="51" spans="1:6" ht="12.75">
      <c r="A51" s="280" t="s">
        <v>3</v>
      </c>
      <c r="B51" s="281" t="s">
        <v>90</v>
      </c>
      <c r="C51" s="251"/>
      <c r="D51" s="311" t="s">
        <v>81</v>
      </c>
      <c r="E51" s="311"/>
      <c r="F51" s="282">
        <f>F53</f>
        <v>456.90000000000003</v>
      </c>
    </row>
    <row r="52" spans="1:6" ht="12.75">
      <c r="A52" s="283" t="s">
        <v>174</v>
      </c>
      <c r="B52" s="285" t="s">
        <v>90</v>
      </c>
      <c r="C52" s="254" t="s">
        <v>175</v>
      </c>
      <c r="D52" s="308" t="s">
        <v>82</v>
      </c>
      <c r="E52" s="308"/>
      <c r="F52" s="286">
        <f>F53</f>
        <v>456.90000000000003</v>
      </c>
    </row>
    <row r="53" spans="1:6" ht="12.75">
      <c r="A53" s="289" t="s">
        <v>296</v>
      </c>
      <c r="B53" s="285" t="s">
        <v>90</v>
      </c>
      <c r="C53" s="254" t="s">
        <v>175</v>
      </c>
      <c r="D53" s="308" t="s">
        <v>82</v>
      </c>
      <c r="E53" s="308"/>
      <c r="F53" s="286">
        <f>F54+F55</f>
        <v>456.90000000000003</v>
      </c>
    </row>
    <row r="54" spans="1:6" ht="15.75" customHeight="1">
      <c r="A54" s="287" t="s">
        <v>176</v>
      </c>
      <c r="B54" s="285" t="s">
        <v>90</v>
      </c>
      <c r="C54" s="254" t="s">
        <v>175</v>
      </c>
      <c r="D54" s="308" t="s">
        <v>82</v>
      </c>
      <c r="E54" s="308" t="s">
        <v>75</v>
      </c>
      <c r="F54" s="286">
        <v>425.3</v>
      </c>
    </row>
    <row r="55" spans="1:6" ht="15.75" customHeight="1">
      <c r="A55" s="284" t="s">
        <v>166</v>
      </c>
      <c r="B55" s="285" t="s">
        <v>90</v>
      </c>
      <c r="C55" s="254" t="s">
        <v>175</v>
      </c>
      <c r="D55" s="308" t="s">
        <v>82</v>
      </c>
      <c r="E55" s="308" t="s">
        <v>65</v>
      </c>
      <c r="F55" s="286">
        <v>31.6</v>
      </c>
    </row>
    <row r="56" spans="1:6" ht="13.5" customHeight="1">
      <c r="A56" s="289"/>
      <c r="B56" s="281"/>
      <c r="C56" s="251"/>
      <c r="D56" s="308"/>
      <c r="E56" s="308"/>
      <c r="F56" s="282"/>
    </row>
    <row r="57" spans="1:6" ht="12.75">
      <c r="A57" s="290" t="s">
        <v>26</v>
      </c>
      <c r="B57" s="281" t="s">
        <v>91</v>
      </c>
      <c r="C57" s="251"/>
      <c r="D57" s="308"/>
      <c r="E57" s="308"/>
      <c r="F57" s="282">
        <f>F58+F61+F70</f>
        <v>27910.1</v>
      </c>
    </row>
    <row r="58" spans="1:6" ht="12.75">
      <c r="A58" s="283" t="s">
        <v>83</v>
      </c>
      <c r="B58" s="285" t="s">
        <v>91</v>
      </c>
      <c r="C58" s="254" t="s">
        <v>89</v>
      </c>
      <c r="D58" s="308" t="s">
        <v>69</v>
      </c>
      <c r="E58" s="308"/>
      <c r="F58" s="286">
        <f>F59+F60</f>
        <v>120.8</v>
      </c>
    </row>
    <row r="59" spans="1:6" ht="15.75" customHeight="1">
      <c r="A59" s="287" t="s">
        <v>176</v>
      </c>
      <c r="B59" s="285" t="s">
        <v>91</v>
      </c>
      <c r="C59" s="254" t="s">
        <v>89</v>
      </c>
      <c r="D59" s="308" t="s">
        <v>69</v>
      </c>
      <c r="E59" s="308" t="s">
        <v>75</v>
      </c>
      <c r="F59" s="286">
        <v>116.3</v>
      </c>
    </row>
    <row r="60" spans="1:6" ht="14.25" customHeight="1">
      <c r="A60" s="284" t="s">
        <v>166</v>
      </c>
      <c r="B60" s="285" t="s">
        <v>91</v>
      </c>
      <c r="C60" s="254" t="s">
        <v>89</v>
      </c>
      <c r="D60" s="308" t="s">
        <v>69</v>
      </c>
      <c r="E60" s="308" t="s">
        <v>65</v>
      </c>
      <c r="F60" s="286">
        <v>4.5</v>
      </c>
    </row>
    <row r="61" spans="1:6" ht="13.5" customHeight="1">
      <c r="A61" s="288" t="s">
        <v>62</v>
      </c>
      <c r="B61" s="285" t="s">
        <v>91</v>
      </c>
      <c r="C61" s="254" t="s">
        <v>99</v>
      </c>
      <c r="D61" s="311"/>
      <c r="E61" s="311"/>
      <c r="F61" s="286">
        <f>F62+F63</f>
        <v>27789.3</v>
      </c>
    </row>
    <row r="62" spans="1:6" ht="14.25" customHeight="1">
      <c r="A62" s="284" t="s">
        <v>166</v>
      </c>
      <c r="B62" s="291" t="s">
        <v>91</v>
      </c>
      <c r="C62" s="259" t="s">
        <v>99</v>
      </c>
      <c r="D62" s="308" t="s">
        <v>199</v>
      </c>
      <c r="E62" s="308" t="s">
        <v>65</v>
      </c>
      <c r="F62" s="292">
        <v>0</v>
      </c>
    </row>
    <row r="63" spans="1:6" ht="14.25" customHeight="1">
      <c r="A63" s="284" t="s">
        <v>280</v>
      </c>
      <c r="B63" s="291" t="s">
        <v>91</v>
      </c>
      <c r="C63" s="259" t="s">
        <v>99</v>
      </c>
      <c r="D63" s="308"/>
      <c r="E63" s="308"/>
      <c r="F63" s="292">
        <f>F64</f>
        <v>27789.3</v>
      </c>
    </row>
    <row r="64" spans="1:6" ht="26.25" customHeight="1">
      <c r="A64" s="284" t="s">
        <v>539</v>
      </c>
      <c r="B64" s="291" t="s">
        <v>91</v>
      </c>
      <c r="C64" s="259" t="s">
        <v>99</v>
      </c>
      <c r="D64" s="308"/>
      <c r="E64" s="308"/>
      <c r="F64" s="292">
        <f>F65+F67+F69</f>
        <v>27789.3</v>
      </c>
    </row>
    <row r="65" spans="1:6" ht="15.75" customHeight="1">
      <c r="A65" s="284" t="s">
        <v>166</v>
      </c>
      <c r="B65" s="291" t="s">
        <v>91</v>
      </c>
      <c r="C65" s="259" t="s">
        <v>99</v>
      </c>
      <c r="D65" s="308" t="s">
        <v>70</v>
      </c>
      <c r="E65" s="308" t="s">
        <v>65</v>
      </c>
      <c r="F65" s="292">
        <v>3728.9</v>
      </c>
    </row>
    <row r="66" spans="1:6" ht="15.75" customHeight="1">
      <c r="A66" s="183" t="s">
        <v>389</v>
      </c>
      <c r="B66" s="259" t="s">
        <v>91</v>
      </c>
      <c r="C66" s="259" t="s">
        <v>99</v>
      </c>
      <c r="D66" s="308" t="s">
        <v>523</v>
      </c>
      <c r="E66" s="308"/>
      <c r="F66" s="292">
        <f>F67</f>
        <v>1293.3</v>
      </c>
    </row>
    <row r="67" spans="1:6" ht="15.75" customHeight="1">
      <c r="A67" s="194" t="s">
        <v>166</v>
      </c>
      <c r="B67" s="259" t="s">
        <v>91</v>
      </c>
      <c r="C67" s="259" t="s">
        <v>99</v>
      </c>
      <c r="D67" s="308" t="s">
        <v>523</v>
      </c>
      <c r="E67" s="308" t="s">
        <v>65</v>
      </c>
      <c r="F67" s="292">
        <v>1293.3</v>
      </c>
    </row>
    <row r="68" spans="1:6" ht="30" customHeight="1">
      <c r="A68" s="176" t="s">
        <v>366</v>
      </c>
      <c r="B68" s="259" t="s">
        <v>91</v>
      </c>
      <c r="C68" s="259" t="s">
        <v>99</v>
      </c>
      <c r="D68" s="308" t="s">
        <v>520</v>
      </c>
      <c r="E68" s="308"/>
      <c r="F68" s="292">
        <f>F69</f>
        <v>22767.1</v>
      </c>
    </row>
    <row r="69" spans="1:6" ht="15.75" customHeight="1">
      <c r="A69" s="176" t="s">
        <v>521</v>
      </c>
      <c r="B69" s="259" t="s">
        <v>91</v>
      </c>
      <c r="C69" s="259" t="s">
        <v>99</v>
      </c>
      <c r="D69" s="308" t="s">
        <v>520</v>
      </c>
      <c r="E69" s="308" t="s">
        <v>522</v>
      </c>
      <c r="F69" s="292">
        <v>22767.1</v>
      </c>
    </row>
    <row r="70" spans="1:6" ht="14.25" customHeight="1">
      <c r="A70" s="293" t="s">
        <v>48</v>
      </c>
      <c r="B70" s="291" t="s">
        <v>91</v>
      </c>
      <c r="C70" s="259" t="s">
        <v>93</v>
      </c>
      <c r="D70" s="308" t="s">
        <v>71</v>
      </c>
      <c r="E70" s="308" t="s">
        <v>65</v>
      </c>
      <c r="F70" s="292">
        <f>F71</f>
        <v>0</v>
      </c>
    </row>
    <row r="71" spans="1:6" ht="12.75">
      <c r="A71" s="284" t="s">
        <v>166</v>
      </c>
      <c r="B71" s="291" t="s">
        <v>91</v>
      </c>
      <c r="C71" s="259" t="s">
        <v>93</v>
      </c>
      <c r="D71" s="308" t="s">
        <v>71</v>
      </c>
      <c r="E71" s="308" t="s">
        <v>65</v>
      </c>
      <c r="F71" s="292">
        <v>0</v>
      </c>
    </row>
    <row r="72" spans="1:6" ht="14.25" customHeight="1">
      <c r="A72" s="293"/>
      <c r="B72" s="291"/>
      <c r="C72" s="259"/>
      <c r="D72" s="308"/>
      <c r="E72" s="308"/>
      <c r="F72" s="292"/>
    </row>
    <row r="73" spans="1:6" ht="12.75">
      <c r="A73" s="294" t="s">
        <v>34</v>
      </c>
      <c r="B73" s="295" t="s">
        <v>94</v>
      </c>
      <c r="C73" s="262"/>
      <c r="D73" s="308"/>
      <c r="E73" s="308"/>
      <c r="F73" s="296">
        <f>F74+F78+F87</f>
        <v>12490.6</v>
      </c>
    </row>
    <row r="74" spans="1:6" ht="14.25" customHeight="1">
      <c r="A74" s="289" t="s">
        <v>214</v>
      </c>
      <c r="B74" s="291" t="s">
        <v>94</v>
      </c>
      <c r="C74" s="259" t="s">
        <v>89</v>
      </c>
      <c r="D74" s="308"/>
      <c r="E74" s="308"/>
      <c r="F74" s="292">
        <f>F75+F76</f>
        <v>9426.6</v>
      </c>
    </row>
    <row r="75" spans="1:6" ht="12.75" customHeight="1">
      <c r="A75" s="293" t="s">
        <v>538</v>
      </c>
      <c r="B75" s="291" t="s">
        <v>94</v>
      </c>
      <c r="C75" s="259" t="s">
        <v>89</v>
      </c>
      <c r="D75" s="308"/>
      <c r="E75" s="308"/>
      <c r="F75" s="292">
        <v>0</v>
      </c>
    </row>
    <row r="76" spans="1:6" ht="13.5" customHeight="1">
      <c r="A76" s="293" t="s">
        <v>537</v>
      </c>
      <c r="B76" s="291" t="s">
        <v>94</v>
      </c>
      <c r="C76" s="259" t="s">
        <v>89</v>
      </c>
      <c r="D76" s="308" t="s">
        <v>533</v>
      </c>
      <c r="E76" s="308"/>
      <c r="F76" s="292">
        <f>F77</f>
        <v>9426.6</v>
      </c>
    </row>
    <row r="77" spans="1:6" ht="13.5" customHeight="1">
      <c r="A77" s="293" t="s">
        <v>532</v>
      </c>
      <c r="B77" s="291" t="s">
        <v>94</v>
      </c>
      <c r="C77" s="259" t="s">
        <v>89</v>
      </c>
      <c r="D77" s="308" t="s">
        <v>533</v>
      </c>
      <c r="E77" s="308" t="s">
        <v>531</v>
      </c>
      <c r="F77" s="292">
        <v>9426.6</v>
      </c>
    </row>
    <row r="78" spans="1:6" ht="13.5" customHeight="1">
      <c r="A78" s="289" t="s">
        <v>4</v>
      </c>
      <c r="B78" s="291" t="s">
        <v>94</v>
      </c>
      <c r="C78" s="259" t="s">
        <v>90</v>
      </c>
      <c r="D78" s="308" t="s">
        <v>72</v>
      </c>
      <c r="E78" s="308"/>
      <c r="F78" s="292">
        <f>F79+F82++F83+F84+F85+F86+F81+F80</f>
        <v>500</v>
      </c>
    </row>
    <row r="79" spans="1:6" ht="12.75">
      <c r="A79" s="284" t="s">
        <v>166</v>
      </c>
      <c r="B79" s="291" t="s">
        <v>94</v>
      </c>
      <c r="C79" s="259" t="s">
        <v>90</v>
      </c>
      <c r="D79" s="308" t="s">
        <v>72</v>
      </c>
      <c r="E79" s="308" t="s">
        <v>65</v>
      </c>
      <c r="F79" s="292">
        <v>300</v>
      </c>
    </row>
    <row r="80" spans="1:6" ht="12.75">
      <c r="A80" s="284" t="s">
        <v>473</v>
      </c>
      <c r="B80" s="291" t="s">
        <v>94</v>
      </c>
      <c r="C80" s="259" t="s">
        <v>90</v>
      </c>
      <c r="D80" s="308" t="s">
        <v>72</v>
      </c>
      <c r="E80" s="308" t="s">
        <v>474</v>
      </c>
      <c r="F80" s="292">
        <v>200</v>
      </c>
    </row>
    <row r="81" spans="1:6" ht="12.75">
      <c r="A81" s="284" t="s">
        <v>213</v>
      </c>
      <c r="B81" s="291" t="s">
        <v>94</v>
      </c>
      <c r="C81" s="259" t="s">
        <v>90</v>
      </c>
      <c r="D81" s="308" t="s">
        <v>72</v>
      </c>
      <c r="E81" s="308" t="s">
        <v>203</v>
      </c>
      <c r="F81" s="292">
        <v>0</v>
      </c>
    </row>
    <row r="82" spans="1:6" ht="15" customHeight="1">
      <c r="A82" s="284" t="s">
        <v>167</v>
      </c>
      <c r="B82" s="291" t="s">
        <v>94</v>
      </c>
      <c r="C82" s="259" t="s">
        <v>90</v>
      </c>
      <c r="D82" s="308" t="s">
        <v>72</v>
      </c>
      <c r="E82" s="308" t="s">
        <v>204</v>
      </c>
      <c r="F82" s="292">
        <v>0</v>
      </c>
    </row>
    <row r="83" spans="1:6" ht="12.75">
      <c r="A83" s="314" t="s">
        <v>168</v>
      </c>
      <c r="B83" s="291" t="s">
        <v>94</v>
      </c>
      <c r="C83" s="259" t="s">
        <v>90</v>
      </c>
      <c r="D83" s="308" t="s">
        <v>72</v>
      </c>
      <c r="E83" s="308" t="s">
        <v>205</v>
      </c>
      <c r="F83" s="292">
        <v>0</v>
      </c>
    </row>
    <row r="84" spans="1:6" ht="12.75">
      <c r="A84" s="284" t="s">
        <v>166</v>
      </c>
      <c r="B84" s="178" t="s">
        <v>94</v>
      </c>
      <c r="C84" s="179" t="s">
        <v>90</v>
      </c>
      <c r="D84" s="184" t="s">
        <v>331</v>
      </c>
      <c r="E84" s="308" t="s">
        <v>65</v>
      </c>
      <c r="F84" s="292">
        <v>0</v>
      </c>
    </row>
    <row r="85" spans="1:6" ht="15" customHeight="1">
      <c r="A85" s="284" t="s">
        <v>326</v>
      </c>
      <c r="B85" s="291" t="s">
        <v>94</v>
      </c>
      <c r="C85" s="259" t="s">
        <v>90</v>
      </c>
      <c r="D85" s="308" t="s">
        <v>332</v>
      </c>
      <c r="E85" s="308" t="s">
        <v>333</v>
      </c>
      <c r="F85" s="292">
        <v>0</v>
      </c>
    </row>
    <row r="86" spans="1:6" ht="12.75">
      <c r="A86" s="284" t="s">
        <v>326</v>
      </c>
      <c r="B86" s="291" t="s">
        <v>94</v>
      </c>
      <c r="C86" s="259" t="s">
        <v>90</v>
      </c>
      <c r="D86" s="308" t="s">
        <v>334</v>
      </c>
      <c r="E86" s="308" t="s">
        <v>333</v>
      </c>
      <c r="F86" s="292">
        <v>0</v>
      </c>
    </row>
    <row r="87" spans="1:6" ht="12.75">
      <c r="A87" s="289" t="s">
        <v>179</v>
      </c>
      <c r="B87" s="291" t="s">
        <v>94</v>
      </c>
      <c r="C87" s="259" t="s">
        <v>95</v>
      </c>
      <c r="D87" s="308" t="s">
        <v>73</v>
      </c>
      <c r="E87" s="308"/>
      <c r="F87" s="292">
        <f>F88+F90+F89+F91+F93</f>
        <v>2564</v>
      </c>
    </row>
    <row r="88" spans="1:6" ht="12.75">
      <c r="A88" s="284" t="s">
        <v>166</v>
      </c>
      <c r="B88" s="291" t="s">
        <v>94</v>
      </c>
      <c r="C88" s="259" t="s">
        <v>95</v>
      </c>
      <c r="D88" s="308" t="s">
        <v>73</v>
      </c>
      <c r="E88" s="308" t="s">
        <v>65</v>
      </c>
      <c r="F88" s="292">
        <v>1239.8</v>
      </c>
    </row>
    <row r="89" spans="1:6" ht="12.75">
      <c r="A89" s="284" t="s">
        <v>473</v>
      </c>
      <c r="B89" s="291" t="s">
        <v>94</v>
      </c>
      <c r="C89" s="259" t="s">
        <v>95</v>
      </c>
      <c r="D89" s="308" t="s">
        <v>73</v>
      </c>
      <c r="E89" s="308" t="s">
        <v>474</v>
      </c>
      <c r="F89" s="292">
        <v>100</v>
      </c>
    </row>
    <row r="90" spans="1:6" ht="12.75">
      <c r="A90" s="284" t="s">
        <v>213</v>
      </c>
      <c r="B90" s="291" t="s">
        <v>94</v>
      </c>
      <c r="C90" s="259" t="s">
        <v>95</v>
      </c>
      <c r="D90" s="308" t="s">
        <v>73</v>
      </c>
      <c r="E90" s="308" t="s">
        <v>203</v>
      </c>
      <c r="F90" s="292">
        <v>0</v>
      </c>
    </row>
    <row r="91" spans="1:6" ht="12.75">
      <c r="A91" s="183" t="s">
        <v>389</v>
      </c>
      <c r="B91" s="291" t="s">
        <v>94</v>
      </c>
      <c r="C91" s="259" t="s">
        <v>95</v>
      </c>
      <c r="D91" s="308" t="s">
        <v>390</v>
      </c>
      <c r="E91" s="308"/>
      <c r="F91" s="292">
        <f>F92</f>
        <v>1190.8</v>
      </c>
    </row>
    <row r="92" spans="1:6" ht="12.75">
      <c r="A92" s="176" t="s">
        <v>166</v>
      </c>
      <c r="B92" s="291" t="s">
        <v>94</v>
      </c>
      <c r="C92" s="259" t="s">
        <v>95</v>
      </c>
      <c r="D92" s="308" t="s">
        <v>390</v>
      </c>
      <c r="E92" s="308" t="s">
        <v>65</v>
      </c>
      <c r="F92" s="292">
        <v>1190.8</v>
      </c>
    </row>
    <row r="93" spans="1:6" ht="12.75">
      <c r="A93" s="183" t="s">
        <v>536</v>
      </c>
      <c r="B93" s="291" t="s">
        <v>94</v>
      </c>
      <c r="C93" s="259" t="s">
        <v>95</v>
      </c>
      <c r="D93" s="308" t="s">
        <v>535</v>
      </c>
      <c r="E93" s="308"/>
      <c r="F93" s="292">
        <f>F94</f>
        <v>33.4</v>
      </c>
    </row>
    <row r="94" spans="1:6" ht="12.75">
      <c r="A94" s="194" t="s">
        <v>166</v>
      </c>
      <c r="B94" s="291" t="s">
        <v>94</v>
      </c>
      <c r="C94" s="259" t="s">
        <v>95</v>
      </c>
      <c r="D94" s="308" t="s">
        <v>535</v>
      </c>
      <c r="E94" s="308" t="s">
        <v>65</v>
      </c>
      <c r="F94" s="292">
        <v>33.4</v>
      </c>
    </row>
    <row r="95" spans="1:6" ht="12.75">
      <c r="A95" s="289"/>
      <c r="B95" s="291"/>
      <c r="C95" s="259"/>
      <c r="D95" s="312"/>
      <c r="E95" s="312"/>
      <c r="F95" s="292"/>
    </row>
    <row r="96" spans="1:6" ht="12.75">
      <c r="A96" s="294" t="s">
        <v>180</v>
      </c>
      <c r="B96" s="295" t="s">
        <v>96</v>
      </c>
      <c r="C96" s="262"/>
      <c r="D96" s="312"/>
      <c r="E96" s="312"/>
      <c r="F96" s="296">
        <f>F97</f>
        <v>816</v>
      </c>
    </row>
    <row r="97" spans="1:6" ht="12.75">
      <c r="A97" s="294" t="s">
        <v>88</v>
      </c>
      <c r="B97" s="295" t="s">
        <v>96</v>
      </c>
      <c r="C97" s="262" t="s">
        <v>89</v>
      </c>
      <c r="D97" s="315">
        <f>D98</f>
        <v>9930540590</v>
      </c>
      <c r="E97" s="315"/>
      <c r="F97" s="296">
        <f>F98</f>
        <v>816</v>
      </c>
    </row>
    <row r="98" spans="1:6" ht="12.75">
      <c r="A98" s="289" t="s">
        <v>181</v>
      </c>
      <c r="B98" s="291" t="s">
        <v>96</v>
      </c>
      <c r="C98" s="259" t="s">
        <v>89</v>
      </c>
      <c r="D98" s="316">
        <f>D99</f>
        <v>9930540590</v>
      </c>
      <c r="E98" s="316"/>
      <c r="F98" s="292">
        <f>F99+F100</f>
        <v>816</v>
      </c>
    </row>
    <row r="99" spans="1:6" ht="12.75">
      <c r="A99" s="297" t="s">
        <v>182</v>
      </c>
      <c r="B99" s="291" t="s">
        <v>96</v>
      </c>
      <c r="C99" s="259" t="s">
        <v>89</v>
      </c>
      <c r="D99" s="316">
        <f>D100</f>
        <v>9930540590</v>
      </c>
      <c r="E99" s="316">
        <v>611</v>
      </c>
      <c r="F99" s="292">
        <v>816</v>
      </c>
    </row>
    <row r="100" spans="1:6" ht="12.75" hidden="1">
      <c r="A100" s="284" t="s">
        <v>213</v>
      </c>
      <c r="B100" s="291" t="s">
        <v>96</v>
      </c>
      <c r="C100" s="259" t="s">
        <v>89</v>
      </c>
      <c r="D100" s="316">
        <v>9930540590</v>
      </c>
      <c r="E100" s="316">
        <v>851</v>
      </c>
      <c r="F100" s="292">
        <v>0</v>
      </c>
    </row>
    <row r="101" spans="1:6" ht="12.75" hidden="1">
      <c r="A101" s="289"/>
      <c r="B101" s="291"/>
      <c r="C101" s="259"/>
      <c r="D101" s="312"/>
      <c r="E101" s="312"/>
      <c r="F101" s="292"/>
    </row>
    <row r="102" spans="1:6" ht="0.75" customHeight="1" hidden="1">
      <c r="A102" s="280" t="s">
        <v>25</v>
      </c>
      <c r="B102" s="281" t="s">
        <v>97</v>
      </c>
      <c r="C102" s="251"/>
      <c r="D102" s="312"/>
      <c r="E102" s="312"/>
      <c r="F102" s="282">
        <f>F103</f>
        <v>0</v>
      </c>
    </row>
    <row r="103" spans="1:6" ht="12.75" hidden="1">
      <c r="A103" s="280" t="s">
        <v>32</v>
      </c>
      <c r="B103" s="285" t="s">
        <v>97</v>
      </c>
      <c r="C103" s="254"/>
      <c r="D103" s="311" t="s">
        <v>193</v>
      </c>
      <c r="E103" s="311"/>
      <c r="F103" s="282">
        <f>F104</f>
        <v>0</v>
      </c>
    </row>
    <row r="104" spans="1:6" ht="15.75" customHeight="1" hidden="1">
      <c r="A104" s="298" t="s">
        <v>183</v>
      </c>
      <c r="B104" s="281" t="s">
        <v>97</v>
      </c>
      <c r="C104" s="251"/>
      <c r="D104" s="308"/>
      <c r="E104" s="308"/>
      <c r="F104" s="282">
        <f>F105</f>
        <v>0</v>
      </c>
    </row>
    <row r="105" spans="1:6" ht="15.75" customHeight="1" hidden="1">
      <c r="A105" s="284" t="s">
        <v>184</v>
      </c>
      <c r="B105" s="285" t="s">
        <v>97</v>
      </c>
      <c r="C105" s="254" t="s">
        <v>89</v>
      </c>
      <c r="D105" s="308" t="s">
        <v>194</v>
      </c>
      <c r="E105" s="308" t="s">
        <v>207</v>
      </c>
      <c r="F105" s="286">
        <v>0</v>
      </c>
    </row>
    <row r="106" spans="1:6" ht="15.75" customHeight="1">
      <c r="A106" s="283"/>
      <c r="B106" s="285"/>
      <c r="C106" s="254"/>
      <c r="D106" s="315"/>
      <c r="E106" s="315"/>
      <c r="F106" s="286"/>
    </row>
    <row r="107" spans="1:6" ht="14.25" customHeight="1">
      <c r="A107" s="280" t="s">
        <v>185</v>
      </c>
      <c r="B107" s="281" t="s">
        <v>100</v>
      </c>
      <c r="C107" s="251"/>
      <c r="D107" s="316"/>
      <c r="E107" s="316"/>
      <c r="F107" s="282">
        <f>F108</f>
        <v>50</v>
      </c>
    </row>
    <row r="108" spans="1:6" ht="12.75">
      <c r="A108" s="283" t="s">
        <v>33</v>
      </c>
      <c r="B108" s="285" t="s">
        <v>100</v>
      </c>
      <c r="C108" s="254" t="s">
        <v>89</v>
      </c>
      <c r="D108" s="316"/>
      <c r="E108" s="316"/>
      <c r="F108" s="286">
        <f>F109</f>
        <v>50</v>
      </c>
    </row>
    <row r="109" spans="1:6" ht="25.5">
      <c r="A109" s="288" t="s">
        <v>186</v>
      </c>
      <c r="B109" s="285" t="s">
        <v>100</v>
      </c>
      <c r="C109" s="254" t="s">
        <v>89</v>
      </c>
      <c r="D109" s="312" t="s">
        <v>187</v>
      </c>
      <c r="E109" s="312"/>
      <c r="F109" s="286">
        <f>F110</f>
        <v>50</v>
      </c>
    </row>
    <row r="110" spans="1:6" ht="12.75">
      <c r="A110" s="284" t="s">
        <v>166</v>
      </c>
      <c r="B110" s="285" t="s">
        <v>100</v>
      </c>
      <c r="C110" s="254" t="s">
        <v>89</v>
      </c>
      <c r="D110" s="312" t="s">
        <v>187</v>
      </c>
      <c r="E110" s="312" t="s">
        <v>65</v>
      </c>
      <c r="F110" s="286">
        <v>50</v>
      </c>
    </row>
    <row r="111" spans="1:6" ht="12.75">
      <c r="A111" s="283"/>
      <c r="B111" s="285"/>
      <c r="C111" s="254"/>
      <c r="D111" s="311"/>
      <c r="E111" s="311"/>
      <c r="F111" s="286"/>
    </row>
    <row r="112" spans="1:6" ht="12.75">
      <c r="A112" s="280" t="s">
        <v>84</v>
      </c>
      <c r="B112" s="281" t="s">
        <v>98</v>
      </c>
      <c r="C112" s="251"/>
      <c r="D112" s="311"/>
      <c r="E112" s="311"/>
      <c r="F112" s="282">
        <f>F113</f>
        <v>268.8</v>
      </c>
    </row>
    <row r="113" spans="1:6" ht="12.75">
      <c r="A113" s="283" t="s">
        <v>87</v>
      </c>
      <c r="B113" s="285" t="s">
        <v>98</v>
      </c>
      <c r="C113" s="254" t="s">
        <v>95</v>
      </c>
      <c r="D113" s="308" t="s">
        <v>85</v>
      </c>
      <c r="E113" s="308" t="s">
        <v>86</v>
      </c>
      <c r="F113" s="286">
        <v>268.8</v>
      </c>
    </row>
    <row r="114" spans="1:6" ht="12.75">
      <c r="A114" s="299"/>
      <c r="B114" s="300"/>
      <c r="C114" s="301"/>
      <c r="D114" s="317"/>
      <c r="E114" s="317"/>
      <c r="F114" s="302"/>
    </row>
    <row r="115" spans="1:6" ht="12.75">
      <c r="A115" s="303"/>
      <c r="B115" s="304"/>
      <c r="C115" s="305"/>
      <c r="D115" s="318"/>
      <c r="E115" s="318"/>
      <c r="F115" s="306">
        <f>F13</f>
        <v>57071.6</v>
      </c>
    </row>
  </sheetData>
  <sheetProtection/>
  <mergeCells count="2">
    <mergeCell ref="A8:F8"/>
    <mergeCell ref="A9:F9"/>
  </mergeCells>
  <printOptions/>
  <pageMargins left="0.35433070866141736" right="0" top="0" bottom="0" header="0.5118110236220472" footer="0.5118110236220472"/>
  <pageSetup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zoomScale="80" zoomScaleNormal="80" zoomScalePageLayoutView="0" workbookViewId="0" topLeftCell="A36">
      <selection activeCell="A73" sqref="A73"/>
    </sheetView>
  </sheetViews>
  <sheetFormatPr defaultColWidth="9.00390625" defaultRowHeight="12.75"/>
  <cols>
    <col min="1" max="1" width="127.25390625" style="0" customWidth="1"/>
    <col min="3" max="3" width="10.75390625" style="0" customWidth="1"/>
    <col min="4" max="4" width="14.625" style="0" customWidth="1"/>
    <col min="5" max="5" width="10.75390625" style="0" customWidth="1"/>
    <col min="6" max="7" width="9.75390625" style="0" customWidth="1"/>
  </cols>
  <sheetData>
    <row r="1" ht="12.75">
      <c r="D1" s="1" t="s">
        <v>133</v>
      </c>
    </row>
    <row r="2" ht="12.75">
      <c r="D2" s="1" t="s">
        <v>297</v>
      </c>
    </row>
    <row r="3" ht="12.75">
      <c r="D3" s="1" t="s">
        <v>298</v>
      </c>
    </row>
    <row r="4" ht="12.75">
      <c r="D4" s="1" t="s">
        <v>497</v>
      </c>
    </row>
    <row r="5" ht="12.75">
      <c r="D5" s="1" t="s">
        <v>498</v>
      </c>
    </row>
    <row r="6" ht="12.75">
      <c r="D6" s="1"/>
    </row>
    <row r="7" spans="1:6" ht="12.75">
      <c r="A7" s="397" t="s">
        <v>103</v>
      </c>
      <c r="B7" s="397"/>
      <c r="C7" s="397"/>
      <c r="D7" s="397"/>
      <c r="E7" s="397"/>
      <c r="F7" s="397"/>
    </row>
    <row r="8" spans="1:6" ht="12.75">
      <c r="A8" s="396" t="s">
        <v>124</v>
      </c>
      <c r="B8" s="396"/>
      <c r="C8" s="396"/>
      <c r="D8" s="396"/>
      <c r="E8" s="396"/>
      <c r="F8" s="396"/>
    </row>
    <row r="9" spans="1:6" ht="20.25">
      <c r="A9" s="398" t="s">
        <v>519</v>
      </c>
      <c r="B9" s="398"/>
      <c r="C9" s="398"/>
      <c r="D9" s="398"/>
      <c r="E9" s="398"/>
      <c r="F9" s="398"/>
    </row>
    <row r="10" spans="1:6" ht="12.75">
      <c r="A10" s="396"/>
      <c r="B10" s="396"/>
      <c r="C10" s="396"/>
      <c r="D10" s="396"/>
      <c r="E10" s="396"/>
      <c r="F10" s="396"/>
    </row>
    <row r="11" spans="1:7" ht="12.75">
      <c r="A11" s="13"/>
      <c r="B11" s="12"/>
      <c r="C11" s="14"/>
      <c r="D11" s="14"/>
      <c r="E11" s="14"/>
      <c r="F11" s="30"/>
      <c r="G11" s="30" t="s">
        <v>105</v>
      </c>
    </row>
    <row r="12" spans="1:7" ht="25.5">
      <c r="A12" s="231" t="s">
        <v>108</v>
      </c>
      <c r="B12" s="232" t="s">
        <v>20</v>
      </c>
      <c r="C12" s="232" t="s">
        <v>162</v>
      </c>
      <c r="D12" s="232" t="s">
        <v>35</v>
      </c>
      <c r="E12" s="232" t="s">
        <v>202</v>
      </c>
      <c r="F12" s="233" t="s">
        <v>476</v>
      </c>
      <c r="G12" s="233" t="s">
        <v>517</v>
      </c>
    </row>
    <row r="13" spans="1:7" ht="12.75">
      <c r="A13" s="234" t="s">
        <v>129</v>
      </c>
      <c r="B13" s="236"/>
      <c r="C13" s="236"/>
      <c r="D13" s="236"/>
      <c r="E13" s="236"/>
      <c r="F13" s="237">
        <v>45692.1</v>
      </c>
      <c r="G13" s="237">
        <v>43750.7</v>
      </c>
    </row>
    <row r="14" spans="1:7" ht="6" customHeight="1">
      <c r="A14" s="239"/>
      <c r="B14" s="319"/>
      <c r="C14" s="320"/>
      <c r="D14" s="348"/>
      <c r="E14" s="349"/>
      <c r="F14" s="321"/>
      <c r="G14" s="321"/>
    </row>
    <row r="15" spans="1:7" ht="12.75">
      <c r="A15" s="280" t="s">
        <v>1</v>
      </c>
      <c r="B15" s="322" t="s">
        <v>89</v>
      </c>
      <c r="C15" s="323"/>
      <c r="D15" s="348" t="s">
        <v>191</v>
      </c>
      <c r="E15" s="350"/>
      <c r="F15" s="324">
        <f>F16+F21+F31+F35+F38</f>
        <v>14883.999999999998</v>
      </c>
      <c r="G15" s="324">
        <f>G16+G21+G35+G38</f>
        <v>14938.599999999999</v>
      </c>
    </row>
    <row r="16" spans="1:7" ht="12.75">
      <c r="A16" s="283" t="s">
        <v>292</v>
      </c>
      <c r="B16" s="325" t="s">
        <v>89</v>
      </c>
      <c r="C16" s="326" t="s">
        <v>90</v>
      </c>
      <c r="D16" s="348" t="s">
        <v>67</v>
      </c>
      <c r="E16" s="350"/>
      <c r="F16" s="327">
        <f>F17</f>
        <v>1600.8</v>
      </c>
      <c r="G16" s="327">
        <f>G17</f>
        <v>1600.8</v>
      </c>
    </row>
    <row r="17" spans="1:7" ht="12.75">
      <c r="A17" s="283" t="s">
        <v>479</v>
      </c>
      <c r="B17" s="325" t="s">
        <v>89</v>
      </c>
      <c r="C17" s="326" t="s">
        <v>90</v>
      </c>
      <c r="D17" s="348" t="s">
        <v>67</v>
      </c>
      <c r="E17" s="350"/>
      <c r="F17" s="327">
        <f>F19</f>
        <v>1600.8</v>
      </c>
      <c r="G17" s="327">
        <f>G19</f>
        <v>1600.8</v>
      </c>
    </row>
    <row r="18" spans="1:7" ht="12.75">
      <c r="A18" s="283" t="s">
        <v>163</v>
      </c>
      <c r="B18" s="325"/>
      <c r="C18" s="326"/>
      <c r="D18" s="328"/>
      <c r="E18" s="283"/>
      <c r="F18" s="327"/>
      <c r="G18" s="327"/>
    </row>
    <row r="19" spans="1:7" ht="12.75">
      <c r="A19" s="287" t="s">
        <v>164</v>
      </c>
      <c r="B19" s="325" t="s">
        <v>89</v>
      </c>
      <c r="C19" s="326" t="s">
        <v>90</v>
      </c>
      <c r="D19" s="348" t="s">
        <v>67</v>
      </c>
      <c r="E19" s="350" t="s">
        <v>75</v>
      </c>
      <c r="F19" s="327">
        <v>1600.8</v>
      </c>
      <c r="G19" s="327">
        <v>1600.8</v>
      </c>
    </row>
    <row r="20" spans="1:7" ht="12.75">
      <c r="A20" s="280"/>
      <c r="B20" s="322"/>
      <c r="C20" s="323"/>
      <c r="D20" s="285"/>
      <c r="E20" s="254"/>
      <c r="F20" s="324"/>
      <c r="G20" s="324"/>
    </row>
    <row r="21" spans="1:7" ht="25.5">
      <c r="A21" s="284" t="s">
        <v>294</v>
      </c>
      <c r="B21" s="325" t="s">
        <v>89</v>
      </c>
      <c r="C21" s="326" t="s">
        <v>91</v>
      </c>
      <c r="D21" s="348" t="s">
        <v>66</v>
      </c>
      <c r="E21" s="350"/>
      <c r="F21" s="327">
        <f>F22</f>
        <v>13174.4</v>
      </c>
      <c r="G21" s="327">
        <f>G22</f>
        <v>13229</v>
      </c>
    </row>
    <row r="22" spans="1:7" ht="25.5">
      <c r="A22" s="284" t="s">
        <v>295</v>
      </c>
      <c r="B22" s="325" t="s">
        <v>89</v>
      </c>
      <c r="C22" s="326" t="s">
        <v>91</v>
      </c>
      <c r="D22" s="348" t="s">
        <v>66</v>
      </c>
      <c r="E22" s="350"/>
      <c r="F22" s="327">
        <f>F23</f>
        <v>13174.4</v>
      </c>
      <c r="G22" s="327">
        <f>G23</f>
        <v>13229</v>
      </c>
    </row>
    <row r="23" spans="1:7" ht="12.75">
      <c r="A23" s="283" t="s">
        <v>165</v>
      </c>
      <c r="B23" s="325" t="s">
        <v>89</v>
      </c>
      <c r="C23" s="326" t="s">
        <v>91</v>
      </c>
      <c r="D23" s="348" t="s">
        <v>66</v>
      </c>
      <c r="E23" s="350"/>
      <c r="F23" s="327">
        <f>F24+F25+F27+F28+F29+F26</f>
        <v>13174.4</v>
      </c>
      <c r="G23" s="327">
        <f>G24+G25+G27+G28+G29+G26</f>
        <v>13229</v>
      </c>
    </row>
    <row r="24" spans="1:7" ht="12.75">
      <c r="A24" s="287" t="s">
        <v>164</v>
      </c>
      <c r="B24" s="325" t="s">
        <v>89</v>
      </c>
      <c r="C24" s="326" t="s">
        <v>91</v>
      </c>
      <c r="D24" s="348" t="s">
        <v>66</v>
      </c>
      <c r="E24" s="350" t="s">
        <v>75</v>
      </c>
      <c r="F24" s="327">
        <v>13174.4</v>
      </c>
      <c r="G24" s="327">
        <v>13106.2</v>
      </c>
    </row>
    <row r="25" spans="1:7" ht="13.5" customHeight="1">
      <c r="A25" s="284" t="s">
        <v>166</v>
      </c>
      <c r="B25" s="325" t="s">
        <v>89</v>
      </c>
      <c r="C25" s="326" t="s">
        <v>91</v>
      </c>
      <c r="D25" s="348" t="s">
        <v>478</v>
      </c>
      <c r="E25" s="350" t="s">
        <v>65</v>
      </c>
      <c r="F25" s="327">
        <v>0</v>
      </c>
      <c r="G25" s="327">
        <v>72.8</v>
      </c>
    </row>
    <row r="26" spans="1:7" ht="13.5" customHeight="1">
      <c r="A26" s="284" t="s">
        <v>473</v>
      </c>
      <c r="B26" s="325" t="s">
        <v>89</v>
      </c>
      <c r="C26" s="326" t="s">
        <v>91</v>
      </c>
      <c r="D26" s="348" t="s">
        <v>478</v>
      </c>
      <c r="E26" s="350" t="s">
        <v>474</v>
      </c>
      <c r="F26" s="327">
        <v>0</v>
      </c>
      <c r="G26" s="327">
        <v>50</v>
      </c>
    </row>
    <row r="27" spans="1:7" ht="12.75" hidden="1">
      <c r="A27" s="284" t="s">
        <v>213</v>
      </c>
      <c r="B27" s="329" t="s">
        <v>89</v>
      </c>
      <c r="C27" s="329" t="s">
        <v>91</v>
      </c>
      <c r="D27" s="348" t="s">
        <v>66</v>
      </c>
      <c r="E27" s="350" t="s">
        <v>203</v>
      </c>
      <c r="F27" s="327">
        <v>0</v>
      </c>
      <c r="G27" s="327">
        <v>0</v>
      </c>
    </row>
    <row r="28" spans="1:7" ht="12.75" hidden="1">
      <c r="A28" s="284" t="s">
        <v>167</v>
      </c>
      <c r="B28" s="329" t="s">
        <v>89</v>
      </c>
      <c r="C28" s="329" t="s">
        <v>91</v>
      </c>
      <c r="D28" s="348" t="s">
        <v>66</v>
      </c>
      <c r="E28" s="350" t="s">
        <v>204</v>
      </c>
      <c r="F28" s="327">
        <v>0</v>
      </c>
      <c r="G28" s="327">
        <v>0</v>
      </c>
    </row>
    <row r="29" spans="1:7" ht="12.75" hidden="1">
      <c r="A29" s="284" t="s">
        <v>168</v>
      </c>
      <c r="B29" s="329" t="s">
        <v>89</v>
      </c>
      <c r="C29" s="329" t="s">
        <v>91</v>
      </c>
      <c r="D29" s="348" t="s">
        <v>66</v>
      </c>
      <c r="E29" s="350" t="s">
        <v>205</v>
      </c>
      <c r="F29" s="327">
        <v>0</v>
      </c>
      <c r="G29" s="327">
        <v>0</v>
      </c>
    </row>
    <row r="30" spans="1:7" ht="12.75" hidden="1">
      <c r="A30" s="284"/>
      <c r="B30" s="325"/>
      <c r="C30" s="329"/>
      <c r="D30" s="348"/>
      <c r="E30" s="350"/>
      <c r="F30" s="327"/>
      <c r="G30" s="327"/>
    </row>
    <row r="31" spans="1:7" ht="12.75" hidden="1">
      <c r="A31" s="280" t="s">
        <v>195</v>
      </c>
      <c r="B31" s="322" t="s">
        <v>89</v>
      </c>
      <c r="C31" s="323" t="s">
        <v>198</v>
      </c>
      <c r="D31" s="348"/>
      <c r="E31" s="350"/>
      <c r="F31" s="324">
        <f>F32</f>
        <v>0</v>
      </c>
      <c r="G31" s="324">
        <f>G32</f>
        <v>0</v>
      </c>
    </row>
    <row r="32" spans="1:7" ht="12.75" customHeight="1" hidden="1">
      <c r="A32" s="283" t="s">
        <v>196</v>
      </c>
      <c r="B32" s="325" t="s">
        <v>89</v>
      </c>
      <c r="C32" s="326" t="s">
        <v>198</v>
      </c>
      <c r="D32" s="348" t="s">
        <v>200</v>
      </c>
      <c r="E32" s="350" t="s">
        <v>206</v>
      </c>
      <c r="F32" s="327"/>
      <c r="G32" s="327">
        <v>0</v>
      </c>
    </row>
    <row r="33" spans="1:7" ht="15.75" customHeight="1" hidden="1">
      <c r="A33" s="283" t="s">
        <v>197</v>
      </c>
      <c r="B33" s="325" t="s">
        <v>89</v>
      </c>
      <c r="C33" s="326" t="s">
        <v>198</v>
      </c>
      <c r="D33" s="348"/>
      <c r="E33" s="350"/>
      <c r="F33" s="327"/>
      <c r="G33" s="327"/>
    </row>
    <row r="34" spans="1:7" ht="12.75">
      <c r="A34" s="283"/>
      <c r="B34" s="325"/>
      <c r="C34" s="326"/>
      <c r="D34" s="351"/>
      <c r="E34" s="352"/>
      <c r="F34" s="327"/>
      <c r="G34" s="327"/>
    </row>
    <row r="35" spans="1:7" ht="12.75">
      <c r="A35" s="280" t="s">
        <v>169</v>
      </c>
      <c r="B35" s="322" t="s">
        <v>89</v>
      </c>
      <c r="C35" s="323" t="s">
        <v>100</v>
      </c>
      <c r="D35" s="351" t="s">
        <v>76</v>
      </c>
      <c r="E35" s="352"/>
      <c r="F35" s="324">
        <f>F36</f>
        <v>48</v>
      </c>
      <c r="G35" s="324">
        <f>G36</f>
        <v>48</v>
      </c>
    </row>
    <row r="36" spans="1:7" ht="12.75">
      <c r="A36" s="284" t="s">
        <v>77</v>
      </c>
      <c r="B36" s="325" t="s">
        <v>89</v>
      </c>
      <c r="C36" s="326" t="s">
        <v>100</v>
      </c>
      <c r="D36" s="348" t="s">
        <v>68</v>
      </c>
      <c r="E36" s="350" t="s">
        <v>78</v>
      </c>
      <c r="F36" s="327">
        <v>48</v>
      </c>
      <c r="G36" s="327">
        <v>48</v>
      </c>
    </row>
    <row r="37" spans="1:7" ht="14.25" customHeight="1">
      <c r="A37" s="283"/>
      <c r="B37" s="325"/>
      <c r="C37" s="326"/>
      <c r="D37" s="353"/>
      <c r="E37" s="354"/>
      <c r="F37" s="327"/>
      <c r="G37" s="327"/>
    </row>
    <row r="38" spans="1:7" ht="12.75">
      <c r="A38" s="280" t="s">
        <v>170</v>
      </c>
      <c r="B38" s="322" t="s">
        <v>89</v>
      </c>
      <c r="C38" s="323" t="s">
        <v>92</v>
      </c>
      <c r="D38" s="351" t="s">
        <v>79</v>
      </c>
      <c r="E38" s="352"/>
      <c r="F38" s="324">
        <f>F39+F40+F41+F42+F43</f>
        <v>60.800000000000004</v>
      </c>
      <c r="G38" s="324">
        <f>G39+G40+G41+G42+G43</f>
        <v>60.800000000000004</v>
      </c>
    </row>
    <row r="39" spans="1:7" ht="14.25" customHeight="1">
      <c r="A39" s="283" t="s">
        <v>171</v>
      </c>
      <c r="B39" s="325" t="s">
        <v>89</v>
      </c>
      <c r="C39" s="326" t="s">
        <v>92</v>
      </c>
      <c r="D39" s="355" t="s">
        <v>80</v>
      </c>
      <c r="E39" s="356" t="s">
        <v>65</v>
      </c>
      <c r="F39" s="327">
        <v>0.7</v>
      </c>
      <c r="G39" s="327">
        <v>0.7</v>
      </c>
    </row>
    <row r="40" spans="1:7" ht="27.75" customHeight="1" hidden="1">
      <c r="A40" s="288" t="s">
        <v>210</v>
      </c>
      <c r="B40" s="329" t="s">
        <v>89</v>
      </c>
      <c r="C40" s="326" t="s">
        <v>92</v>
      </c>
      <c r="D40" s="353" t="s">
        <v>74</v>
      </c>
      <c r="E40" s="356" t="s">
        <v>65</v>
      </c>
      <c r="F40" s="327">
        <v>0</v>
      </c>
      <c r="G40" s="327">
        <v>0</v>
      </c>
    </row>
    <row r="41" spans="1:7" ht="15" customHeight="1" hidden="1">
      <c r="A41" s="288" t="s">
        <v>172</v>
      </c>
      <c r="B41" s="325" t="s">
        <v>89</v>
      </c>
      <c r="C41" s="326" t="s">
        <v>92</v>
      </c>
      <c r="D41" s="353" t="s">
        <v>192</v>
      </c>
      <c r="E41" s="356" t="s">
        <v>65</v>
      </c>
      <c r="F41" s="327">
        <v>0</v>
      </c>
      <c r="G41" s="327">
        <v>0</v>
      </c>
    </row>
    <row r="42" spans="1:7" ht="37.5" customHeight="1" hidden="1">
      <c r="A42" s="288" t="s">
        <v>173</v>
      </c>
      <c r="B42" s="325" t="s">
        <v>89</v>
      </c>
      <c r="C42" s="326" t="s">
        <v>92</v>
      </c>
      <c r="D42" s="353" t="s">
        <v>189</v>
      </c>
      <c r="E42" s="354" t="s">
        <v>65</v>
      </c>
      <c r="F42" s="327">
        <v>0</v>
      </c>
      <c r="G42" s="327">
        <v>0</v>
      </c>
    </row>
    <row r="43" spans="1:7" ht="15" customHeight="1">
      <c r="A43" s="230" t="s">
        <v>471</v>
      </c>
      <c r="B43" s="285" t="s">
        <v>89</v>
      </c>
      <c r="C43" s="254" t="s">
        <v>92</v>
      </c>
      <c r="D43" s="313" t="s">
        <v>472</v>
      </c>
      <c r="E43" s="312" t="s">
        <v>75</v>
      </c>
      <c r="F43" s="327">
        <v>60.1</v>
      </c>
      <c r="G43" s="327">
        <v>60.1</v>
      </c>
    </row>
    <row r="44" spans="1:7" ht="15.75" customHeight="1">
      <c r="A44" s="283"/>
      <c r="B44" s="325"/>
      <c r="C44" s="326"/>
      <c r="D44" s="353"/>
      <c r="E44" s="354"/>
      <c r="F44" s="327"/>
      <c r="G44" s="327"/>
    </row>
    <row r="45" spans="1:7" ht="12.75">
      <c r="A45" s="280" t="s">
        <v>3</v>
      </c>
      <c r="B45" s="322" t="s">
        <v>90</v>
      </c>
      <c r="C45" s="323"/>
      <c r="D45" s="351" t="s">
        <v>81</v>
      </c>
      <c r="E45" s="352"/>
      <c r="F45" s="324">
        <f>F47</f>
        <v>473.90000000000003</v>
      </c>
      <c r="G45" s="324">
        <f>G47</f>
        <v>0</v>
      </c>
    </row>
    <row r="46" spans="1:7" ht="12.75">
      <c r="A46" s="283" t="s">
        <v>174</v>
      </c>
      <c r="B46" s="325" t="s">
        <v>90</v>
      </c>
      <c r="C46" s="326" t="s">
        <v>175</v>
      </c>
      <c r="D46" s="348" t="s">
        <v>82</v>
      </c>
      <c r="E46" s="350"/>
      <c r="F46" s="327">
        <f>F47</f>
        <v>473.90000000000003</v>
      </c>
      <c r="G46" s="327">
        <f>G47</f>
        <v>0</v>
      </c>
    </row>
    <row r="47" spans="1:7" ht="12.75">
      <c r="A47" s="289" t="s">
        <v>296</v>
      </c>
      <c r="B47" s="325" t="s">
        <v>90</v>
      </c>
      <c r="C47" s="326" t="s">
        <v>175</v>
      </c>
      <c r="D47" s="348" t="s">
        <v>82</v>
      </c>
      <c r="E47" s="350"/>
      <c r="F47" s="327">
        <f>F48+F49</f>
        <v>473.90000000000003</v>
      </c>
      <c r="G47" s="327">
        <f>G48+G49</f>
        <v>0</v>
      </c>
    </row>
    <row r="48" spans="1:7" ht="25.5">
      <c r="A48" s="287" t="s">
        <v>176</v>
      </c>
      <c r="B48" s="325" t="s">
        <v>90</v>
      </c>
      <c r="C48" s="326" t="s">
        <v>175</v>
      </c>
      <c r="D48" s="348" t="s">
        <v>82</v>
      </c>
      <c r="E48" s="350" t="s">
        <v>75</v>
      </c>
      <c r="F48" s="327">
        <v>442.3</v>
      </c>
      <c r="G48" s="327">
        <v>0</v>
      </c>
    </row>
    <row r="49" spans="1:7" ht="16.5" customHeight="1">
      <c r="A49" s="284" t="s">
        <v>166</v>
      </c>
      <c r="B49" s="325" t="s">
        <v>90</v>
      </c>
      <c r="C49" s="326" t="s">
        <v>175</v>
      </c>
      <c r="D49" s="348" t="s">
        <v>82</v>
      </c>
      <c r="E49" s="350" t="s">
        <v>65</v>
      </c>
      <c r="F49" s="327">
        <v>31.6</v>
      </c>
      <c r="G49" s="327">
        <v>0</v>
      </c>
    </row>
    <row r="50" spans="1:7" ht="6" customHeight="1">
      <c r="A50" s="289"/>
      <c r="B50" s="322"/>
      <c r="C50" s="323"/>
      <c r="D50" s="348"/>
      <c r="E50" s="350"/>
      <c r="F50" s="324"/>
      <c r="G50" s="324"/>
    </row>
    <row r="51" spans="1:7" ht="12.75">
      <c r="A51" s="290" t="s">
        <v>26</v>
      </c>
      <c r="B51" s="322" t="s">
        <v>91</v>
      </c>
      <c r="C51" s="323"/>
      <c r="D51" s="348"/>
      <c r="E51" s="350"/>
      <c r="F51" s="324">
        <f>F52+F55+F64</f>
        <v>28062.600000000002</v>
      </c>
      <c r="G51" s="324">
        <f>G52+G55+G64</f>
        <v>26540.499999999996</v>
      </c>
    </row>
    <row r="52" spans="1:7" ht="12.75">
      <c r="A52" s="283" t="s">
        <v>83</v>
      </c>
      <c r="B52" s="325" t="s">
        <v>91</v>
      </c>
      <c r="C52" s="326" t="s">
        <v>89</v>
      </c>
      <c r="D52" s="348" t="s">
        <v>69</v>
      </c>
      <c r="E52" s="350"/>
      <c r="F52" s="327">
        <f>F53+F54</f>
        <v>120.8</v>
      </c>
      <c r="G52" s="327">
        <f>G53+G54</f>
        <v>120.8</v>
      </c>
    </row>
    <row r="53" spans="1:7" ht="25.5">
      <c r="A53" s="287" t="s">
        <v>176</v>
      </c>
      <c r="B53" s="325" t="s">
        <v>91</v>
      </c>
      <c r="C53" s="326" t="s">
        <v>89</v>
      </c>
      <c r="D53" s="348" t="s">
        <v>69</v>
      </c>
      <c r="E53" s="350" t="s">
        <v>75</v>
      </c>
      <c r="F53" s="327">
        <v>116.3</v>
      </c>
      <c r="G53" s="327">
        <v>116.3</v>
      </c>
    </row>
    <row r="54" spans="1:7" ht="15" customHeight="1">
      <c r="A54" s="284" t="s">
        <v>166</v>
      </c>
      <c r="B54" s="325" t="s">
        <v>91</v>
      </c>
      <c r="C54" s="326" t="s">
        <v>89</v>
      </c>
      <c r="D54" s="348" t="s">
        <v>69</v>
      </c>
      <c r="E54" s="350" t="s">
        <v>65</v>
      </c>
      <c r="F54" s="327">
        <v>4.5</v>
      </c>
      <c r="G54" s="327">
        <v>4.5</v>
      </c>
    </row>
    <row r="55" spans="1:7" ht="12.75">
      <c r="A55" s="288" t="s">
        <v>62</v>
      </c>
      <c r="B55" s="325" t="s">
        <v>91</v>
      </c>
      <c r="C55" s="326" t="s">
        <v>99</v>
      </c>
      <c r="D55" s="351"/>
      <c r="E55" s="352"/>
      <c r="F55" s="327">
        <f>F56+F57</f>
        <v>27941.800000000003</v>
      </c>
      <c r="G55" s="327">
        <f>G56+G57</f>
        <v>26419.699999999997</v>
      </c>
    </row>
    <row r="56" spans="1:7" ht="14.25" customHeight="1">
      <c r="A56" s="284" t="s">
        <v>166</v>
      </c>
      <c r="B56" s="330" t="s">
        <v>91</v>
      </c>
      <c r="C56" s="331" t="s">
        <v>99</v>
      </c>
      <c r="D56" s="348" t="s">
        <v>199</v>
      </c>
      <c r="E56" s="350" t="s">
        <v>65</v>
      </c>
      <c r="F56" s="332">
        <v>0</v>
      </c>
      <c r="G56" s="332">
        <v>0</v>
      </c>
    </row>
    <row r="57" spans="1:7" ht="12.75">
      <c r="A57" s="284" t="s">
        <v>280</v>
      </c>
      <c r="B57" s="330" t="s">
        <v>91</v>
      </c>
      <c r="C57" s="331" t="s">
        <v>99</v>
      </c>
      <c r="D57" s="348" t="s">
        <v>70</v>
      </c>
      <c r="E57" s="350" t="s">
        <v>65</v>
      </c>
      <c r="F57" s="332">
        <f>F58</f>
        <v>27941.800000000003</v>
      </c>
      <c r="G57" s="332">
        <f>G58</f>
        <v>26419.699999999997</v>
      </c>
    </row>
    <row r="58" spans="1:7" ht="25.5">
      <c r="A58" s="284" t="s">
        <v>539</v>
      </c>
      <c r="B58" s="330" t="s">
        <v>91</v>
      </c>
      <c r="C58" s="331" t="s">
        <v>99</v>
      </c>
      <c r="D58" s="348"/>
      <c r="E58" s="350"/>
      <c r="F58" s="332">
        <f>F59+F60+F62</f>
        <v>27941.800000000003</v>
      </c>
      <c r="G58" s="332">
        <f>G59+G60+G62</f>
        <v>26419.699999999997</v>
      </c>
    </row>
    <row r="59" spans="1:7" ht="13.5" customHeight="1">
      <c r="A59" s="284" t="s">
        <v>166</v>
      </c>
      <c r="B59" s="330" t="s">
        <v>91</v>
      </c>
      <c r="C59" s="331" t="s">
        <v>99</v>
      </c>
      <c r="D59" s="348" t="s">
        <v>70</v>
      </c>
      <c r="E59" s="350" t="s">
        <v>65</v>
      </c>
      <c r="F59" s="332">
        <v>4226.1</v>
      </c>
      <c r="G59" s="332">
        <v>4447.4</v>
      </c>
    </row>
    <row r="60" spans="1:7" ht="13.5" customHeight="1">
      <c r="A60" s="183" t="s">
        <v>389</v>
      </c>
      <c r="B60" s="259" t="s">
        <v>91</v>
      </c>
      <c r="C60" s="259" t="s">
        <v>99</v>
      </c>
      <c r="D60" s="308" t="s">
        <v>523</v>
      </c>
      <c r="E60" s="308"/>
      <c r="F60" s="292">
        <f>F61</f>
        <v>0</v>
      </c>
      <c r="G60" s="292">
        <f>G61</f>
        <v>0</v>
      </c>
    </row>
    <row r="61" spans="1:7" ht="13.5" customHeight="1">
      <c r="A61" s="194" t="s">
        <v>166</v>
      </c>
      <c r="B61" s="259" t="s">
        <v>91</v>
      </c>
      <c r="C61" s="259" t="s">
        <v>99</v>
      </c>
      <c r="D61" s="308" t="s">
        <v>523</v>
      </c>
      <c r="E61" s="308" t="s">
        <v>65</v>
      </c>
      <c r="F61" s="292">
        <v>0</v>
      </c>
      <c r="G61" s="292">
        <v>0</v>
      </c>
    </row>
    <row r="62" spans="1:7" ht="13.5" customHeight="1">
      <c r="A62" s="176" t="s">
        <v>366</v>
      </c>
      <c r="B62" s="259" t="s">
        <v>91</v>
      </c>
      <c r="C62" s="259" t="s">
        <v>99</v>
      </c>
      <c r="D62" s="308" t="s">
        <v>520</v>
      </c>
      <c r="E62" s="308"/>
      <c r="F62" s="292">
        <f>F63</f>
        <v>23715.7</v>
      </c>
      <c r="G62" s="292">
        <f>G63</f>
        <v>21972.3</v>
      </c>
    </row>
    <row r="63" spans="1:7" ht="13.5" customHeight="1">
      <c r="A63" s="176" t="s">
        <v>521</v>
      </c>
      <c r="B63" s="259" t="s">
        <v>91</v>
      </c>
      <c r="C63" s="259" t="s">
        <v>99</v>
      </c>
      <c r="D63" s="308" t="s">
        <v>520</v>
      </c>
      <c r="E63" s="308" t="s">
        <v>522</v>
      </c>
      <c r="F63" s="292">
        <v>23715.7</v>
      </c>
      <c r="G63" s="292">
        <v>21972.3</v>
      </c>
    </row>
    <row r="64" spans="1:7" ht="12.75">
      <c r="A64" s="293" t="s">
        <v>48</v>
      </c>
      <c r="B64" s="333" t="s">
        <v>91</v>
      </c>
      <c r="C64" s="331" t="s">
        <v>93</v>
      </c>
      <c r="D64" s="348" t="s">
        <v>71</v>
      </c>
      <c r="E64" s="350" t="s">
        <v>65</v>
      </c>
      <c r="F64" s="332">
        <f>F65</f>
        <v>0</v>
      </c>
      <c r="G64" s="332">
        <f>G65</f>
        <v>0</v>
      </c>
    </row>
    <row r="65" spans="1:7" ht="15.75" customHeight="1">
      <c r="A65" s="284" t="s">
        <v>166</v>
      </c>
      <c r="B65" s="333" t="s">
        <v>91</v>
      </c>
      <c r="C65" s="331" t="s">
        <v>93</v>
      </c>
      <c r="D65" s="348" t="s">
        <v>71</v>
      </c>
      <c r="E65" s="350" t="s">
        <v>65</v>
      </c>
      <c r="F65" s="332">
        <v>0</v>
      </c>
      <c r="G65" s="332">
        <v>0</v>
      </c>
    </row>
    <row r="66" spans="1:7" ht="12.75">
      <c r="A66" s="293"/>
      <c r="B66" s="333"/>
      <c r="C66" s="331"/>
      <c r="D66" s="348"/>
      <c r="E66" s="350"/>
      <c r="F66" s="332"/>
      <c r="G66" s="332"/>
    </row>
    <row r="67" spans="1:7" ht="12.75">
      <c r="A67" s="294" t="s">
        <v>34</v>
      </c>
      <c r="B67" s="334" t="s">
        <v>94</v>
      </c>
      <c r="C67" s="335"/>
      <c r="D67" s="348"/>
      <c r="E67" s="350"/>
      <c r="F67" s="336">
        <f>F68+F72+F77</f>
        <v>1190.8</v>
      </c>
      <c r="G67" s="336">
        <f>G68+G72+G77</f>
        <v>1190.8</v>
      </c>
    </row>
    <row r="68" spans="1:7" ht="12" customHeight="1">
      <c r="A68" s="289" t="s">
        <v>214</v>
      </c>
      <c r="B68" s="333" t="s">
        <v>94</v>
      </c>
      <c r="C68" s="331" t="s">
        <v>89</v>
      </c>
      <c r="D68" s="348"/>
      <c r="E68" s="350"/>
      <c r="F68" s="332">
        <f>F69+F70+F71</f>
        <v>0</v>
      </c>
      <c r="G68" s="332">
        <f>G69+G70+G71</f>
        <v>0</v>
      </c>
    </row>
    <row r="69" spans="1:7" ht="12.75" hidden="1">
      <c r="A69" s="293" t="s">
        <v>177</v>
      </c>
      <c r="B69" s="333" t="s">
        <v>94</v>
      </c>
      <c r="C69" s="331" t="s">
        <v>89</v>
      </c>
      <c r="D69" s="348"/>
      <c r="E69" s="350"/>
      <c r="F69" s="332">
        <v>0</v>
      </c>
      <c r="G69" s="332">
        <v>0</v>
      </c>
    </row>
    <row r="70" spans="1:7" ht="25.5" hidden="1">
      <c r="A70" s="293" t="s">
        <v>178</v>
      </c>
      <c r="B70" s="330" t="s">
        <v>94</v>
      </c>
      <c r="C70" s="331" t="s">
        <v>89</v>
      </c>
      <c r="D70" s="348"/>
      <c r="E70" s="350"/>
      <c r="F70" s="332">
        <v>0</v>
      </c>
      <c r="G70" s="337">
        <v>0</v>
      </c>
    </row>
    <row r="71" spans="1:7" ht="12.75" hidden="1">
      <c r="A71" s="284" t="s">
        <v>213</v>
      </c>
      <c r="B71" s="330" t="s">
        <v>94</v>
      </c>
      <c r="C71" s="331" t="s">
        <v>89</v>
      </c>
      <c r="D71" s="348" t="s">
        <v>215</v>
      </c>
      <c r="E71" s="350" t="s">
        <v>203</v>
      </c>
      <c r="F71" s="332">
        <v>0</v>
      </c>
      <c r="G71" s="332">
        <v>0</v>
      </c>
    </row>
    <row r="72" spans="1:7" ht="12.75">
      <c r="A72" s="289" t="s">
        <v>4</v>
      </c>
      <c r="B72" s="333" t="s">
        <v>94</v>
      </c>
      <c r="C72" s="331" t="s">
        <v>90</v>
      </c>
      <c r="D72" s="348" t="s">
        <v>72</v>
      </c>
      <c r="E72" s="350"/>
      <c r="F72" s="332">
        <f>F73+F76+F75+F74</f>
        <v>0</v>
      </c>
      <c r="G72" s="332">
        <f>G73+G76+G75+G74</f>
        <v>0</v>
      </c>
    </row>
    <row r="73" spans="1:7" ht="15" customHeight="1">
      <c r="A73" s="284" t="s">
        <v>166</v>
      </c>
      <c r="B73" s="333" t="s">
        <v>94</v>
      </c>
      <c r="C73" s="331" t="s">
        <v>90</v>
      </c>
      <c r="D73" s="348" t="s">
        <v>72</v>
      </c>
      <c r="E73" s="350" t="s">
        <v>65</v>
      </c>
      <c r="F73" s="332">
        <v>0</v>
      </c>
      <c r="G73" s="332">
        <v>0</v>
      </c>
    </row>
    <row r="74" spans="1:7" ht="14.25" customHeight="1">
      <c r="A74" s="284" t="s">
        <v>473</v>
      </c>
      <c r="B74" s="333" t="s">
        <v>94</v>
      </c>
      <c r="C74" s="331" t="s">
        <v>90</v>
      </c>
      <c r="D74" s="348" t="s">
        <v>72</v>
      </c>
      <c r="E74" s="350" t="s">
        <v>474</v>
      </c>
      <c r="F74" s="332">
        <v>0</v>
      </c>
      <c r="G74" s="332">
        <v>0</v>
      </c>
    </row>
    <row r="75" spans="1:7" ht="15" customHeight="1" hidden="1">
      <c r="A75" s="284" t="s">
        <v>326</v>
      </c>
      <c r="B75" s="333" t="s">
        <v>94</v>
      </c>
      <c r="C75" s="331" t="s">
        <v>90</v>
      </c>
      <c r="D75" s="350" t="s">
        <v>334</v>
      </c>
      <c r="E75" s="350" t="s">
        <v>333</v>
      </c>
      <c r="F75" s="332">
        <v>0</v>
      </c>
      <c r="G75" s="332">
        <v>0</v>
      </c>
    </row>
    <row r="76" spans="1:7" ht="12.75" hidden="1">
      <c r="A76" s="284" t="s">
        <v>167</v>
      </c>
      <c r="B76" s="333" t="s">
        <v>94</v>
      </c>
      <c r="C76" s="331" t="s">
        <v>90</v>
      </c>
      <c r="D76" s="348" t="s">
        <v>72</v>
      </c>
      <c r="E76" s="350" t="s">
        <v>204</v>
      </c>
      <c r="F76" s="332">
        <v>0</v>
      </c>
      <c r="G76" s="332">
        <v>0</v>
      </c>
    </row>
    <row r="77" spans="1:7" ht="12.75">
      <c r="A77" s="289" t="s">
        <v>179</v>
      </c>
      <c r="B77" s="333" t="s">
        <v>94</v>
      </c>
      <c r="C77" s="331" t="s">
        <v>95</v>
      </c>
      <c r="D77" s="348" t="s">
        <v>73</v>
      </c>
      <c r="E77" s="350"/>
      <c r="F77" s="332">
        <f>F78+F80+F79+F81</f>
        <v>1190.8</v>
      </c>
      <c r="G77" s="332">
        <f>G78+G80+G79+G81</f>
        <v>1190.8</v>
      </c>
    </row>
    <row r="78" spans="1:7" ht="12.75">
      <c r="A78" s="284" t="s">
        <v>166</v>
      </c>
      <c r="B78" s="333" t="s">
        <v>94</v>
      </c>
      <c r="C78" s="331" t="s">
        <v>95</v>
      </c>
      <c r="D78" s="348" t="s">
        <v>73</v>
      </c>
      <c r="E78" s="350" t="s">
        <v>65</v>
      </c>
      <c r="F78" s="332">
        <v>0</v>
      </c>
      <c r="G78" s="332">
        <v>0</v>
      </c>
    </row>
    <row r="79" spans="1:7" ht="15.75" customHeight="1">
      <c r="A79" s="284" t="s">
        <v>473</v>
      </c>
      <c r="B79" s="333" t="s">
        <v>94</v>
      </c>
      <c r="C79" s="331" t="s">
        <v>95</v>
      </c>
      <c r="D79" s="348" t="s">
        <v>73</v>
      </c>
      <c r="E79" s="350" t="s">
        <v>474</v>
      </c>
      <c r="F79" s="332">
        <v>0</v>
      </c>
      <c r="G79" s="332">
        <v>0</v>
      </c>
    </row>
    <row r="80" spans="1:7" ht="12.75" hidden="1">
      <c r="A80" s="284" t="s">
        <v>213</v>
      </c>
      <c r="B80" s="333" t="s">
        <v>94</v>
      </c>
      <c r="C80" s="331" t="s">
        <v>95</v>
      </c>
      <c r="D80" s="348" t="s">
        <v>73</v>
      </c>
      <c r="E80" s="350" t="s">
        <v>203</v>
      </c>
      <c r="F80" s="332">
        <v>0</v>
      </c>
      <c r="G80" s="332">
        <v>0</v>
      </c>
    </row>
    <row r="81" spans="1:7" ht="12.75">
      <c r="A81" s="183" t="s">
        <v>389</v>
      </c>
      <c r="B81" s="291" t="s">
        <v>94</v>
      </c>
      <c r="C81" s="259" t="s">
        <v>95</v>
      </c>
      <c r="D81" s="308" t="s">
        <v>390</v>
      </c>
      <c r="E81" s="308"/>
      <c r="F81" s="332">
        <f>F82</f>
        <v>1190.8</v>
      </c>
      <c r="G81" s="332">
        <f>G82</f>
        <v>1190.8</v>
      </c>
    </row>
    <row r="82" spans="1:7" ht="15" customHeight="1">
      <c r="A82" s="176" t="s">
        <v>166</v>
      </c>
      <c r="B82" s="291" t="s">
        <v>94</v>
      </c>
      <c r="C82" s="259" t="s">
        <v>95</v>
      </c>
      <c r="D82" s="308" t="s">
        <v>390</v>
      </c>
      <c r="E82" s="308" t="s">
        <v>65</v>
      </c>
      <c r="F82" s="332">
        <v>1190.8</v>
      </c>
      <c r="G82" s="332">
        <v>1190.8</v>
      </c>
    </row>
    <row r="83" spans="1:7" ht="10.5" customHeight="1">
      <c r="A83" s="289"/>
      <c r="B83" s="333"/>
      <c r="C83" s="331"/>
      <c r="D83" s="353"/>
      <c r="E83" s="354"/>
      <c r="F83" s="332"/>
      <c r="G83" s="332"/>
    </row>
    <row r="84" spans="1:7" ht="11.25" customHeight="1">
      <c r="A84" s="338" t="s">
        <v>426</v>
      </c>
      <c r="B84" s="339" t="s">
        <v>436</v>
      </c>
      <c r="C84" s="340"/>
      <c r="D84" s="353"/>
      <c r="E84" s="354"/>
      <c r="F84" s="336">
        <f aca="true" t="shared" si="0" ref="F84:G86">F85</f>
        <v>0</v>
      </c>
      <c r="G84" s="336">
        <f t="shared" si="0"/>
        <v>0</v>
      </c>
    </row>
    <row r="85" spans="1:7" ht="13.5" customHeight="1">
      <c r="A85" s="341" t="s">
        <v>427</v>
      </c>
      <c r="B85" s="179" t="s">
        <v>436</v>
      </c>
      <c r="C85" s="178" t="s">
        <v>94</v>
      </c>
      <c r="D85" s="353"/>
      <c r="E85" s="354"/>
      <c r="F85" s="332">
        <f t="shared" si="0"/>
        <v>0</v>
      </c>
      <c r="G85" s="332">
        <f t="shared" si="0"/>
        <v>0</v>
      </c>
    </row>
    <row r="86" spans="1:7" ht="12" customHeight="1">
      <c r="A86" s="342" t="s">
        <v>435</v>
      </c>
      <c r="B86" s="179" t="s">
        <v>436</v>
      </c>
      <c r="C86" s="178" t="s">
        <v>94</v>
      </c>
      <c r="D86" s="182" t="s">
        <v>437</v>
      </c>
      <c r="E86" s="354"/>
      <c r="F86" s="332">
        <f t="shared" si="0"/>
        <v>0</v>
      </c>
      <c r="G86" s="332">
        <f t="shared" si="0"/>
        <v>0</v>
      </c>
    </row>
    <row r="87" spans="1:7" ht="13.5" customHeight="1">
      <c r="A87" s="284" t="s">
        <v>166</v>
      </c>
      <c r="B87" s="179" t="s">
        <v>436</v>
      </c>
      <c r="C87" s="178" t="s">
        <v>94</v>
      </c>
      <c r="D87" s="182" t="s">
        <v>437</v>
      </c>
      <c r="E87" s="354" t="s">
        <v>65</v>
      </c>
      <c r="F87" s="332">
        <v>0</v>
      </c>
      <c r="G87" s="332">
        <v>0</v>
      </c>
    </row>
    <row r="88" spans="1:7" ht="12.75">
      <c r="A88" s="289"/>
      <c r="B88" s="333"/>
      <c r="C88" s="331"/>
      <c r="D88" s="353"/>
      <c r="E88" s="354"/>
      <c r="F88" s="332"/>
      <c r="G88" s="332"/>
    </row>
    <row r="89" spans="1:7" ht="12.75">
      <c r="A89" s="294" t="s">
        <v>180</v>
      </c>
      <c r="B89" s="334" t="s">
        <v>96</v>
      </c>
      <c r="C89" s="335"/>
      <c r="D89" s="353"/>
      <c r="E89" s="354"/>
      <c r="F89" s="336">
        <f>F90</f>
        <v>812</v>
      </c>
      <c r="G89" s="336">
        <f>G90</f>
        <v>812</v>
      </c>
    </row>
    <row r="90" spans="1:7" ht="12.75">
      <c r="A90" s="294" t="s">
        <v>88</v>
      </c>
      <c r="B90" s="334" t="s">
        <v>96</v>
      </c>
      <c r="C90" s="335" t="s">
        <v>89</v>
      </c>
      <c r="D90" s="357">
        <f>D91</f>
        <v>9930540590</v>
      </c>
      <c r="E90" s="358"/>
      <c r="F90" s="336">
        <f>F91</f>
        <v>812</v>
      </c>
      <c r="G90" s="336">
        <f>G91</f>
        <v>812</v>
      </c>
    </row>
    <row r="91" spans="1:7" ht="12.75">
      <c r="A91" s="289" t="s">
        <v>181</v>
      </c>
      <c r="B91" s="333" t="s">
        <v>96</v>
      </c>
      <c r="C91" s="331" t="s">
        <v>89</v>
      </c>
      <c r="D91" s="359">
        <f>D92</f>
        <v>9930540590</v>
      </c>
      <c r="E91" s="360"/>
      <c r="F91" s="332">
        <f>F92+F93</f>
        <v>812</v>
      </c>
      <c r="G91" s="332">
        <f>G92+G93</f>
        <v>812</v>
      </c>
    </row>
    <row r="92" spans="1:7" ht="17.25" customHeight="1">
      <c r="A92" s="297" t="s">
        <v>182</v>
      </c>
      <c r="B92" s="333" t="s">
        <v>96</v>
      </c>
      <c r="C92" s="331" t="s">
        <v>89</v>
      </c>
      <c r="D92" s="359">
        <f>D93</f>
        <v>9930540590</v>
      </c>
      <c r="E92" s="360">
        <v>611</v>
      </c>
      <c r="F92" s="332">
        <v>812</v>
      </c>
      <c r="G92" s="332">
        <v>812</v>
      </c>
    </row>
    <row r="93" spans="1:7" ht="12.75" hidden="1">
      <c r="A93" s="284" t="s">
        <v>213</v>
      </c>
      <c r="B93" s="333" t="s">
        <v>96</v>
      </c>
      <c r="C93" s="331" t="s">
        <v>89</v>
      </c>
      <c r="D93" s="359">
        <v>9930540590</v>
      </c>
      <c r="E93" s="360">
        <v>851</v>
      </c>
      <c r="F93" s="332">
        <v>0</v>
      </c>
      <c r="G93" s="332">
        <v>0</v>
      </c>
    </row>
    <row r="94" spans="1:7" ht="12.75" hidden="1">
      <c r="A94" s="289"/>
      <c r="B94" s="333"/>
      <c r="C94" s="331"/>
      <c r="D94" s="353"/>
      <c r="E94" s="354"/>
      <c r="F94" s="332"/>
      <c r="G94" s="332"/>
    </row>
    <row r="95" spans="1:7" ht="12.75" hidden="1">
      <c r="A95" s="280" t="s">
        <v>25</v>
      </c>
      <c r="B95" s="322" t="s">
        <v>97</v>
      </c>
      <c r="C95" s="323"/>
      <c r="D95" s="353"/>
      <c r="E95" s="354"/>
      <c r="F95" s="324">
        <f aca="true" t="shared" si="1" ref="F95:G97">F96</f>
        <v>0</v>
      </c>
      <c r="G95" s="324">
        <f t="shared" si="1"/>
        <v>0</v>
      </c>
    </row>
    <row r="96" spans="1:7" ht="12.75" hidden="1">
      <c r="A96" s="280" t="s">
        <v>32</v>
      </c>
      <c r="B96" s="325" t="s">
        <v>97</v>
      </c>
      <c r="C96" s="326"/>
      <c r="D96" s="351" t="s">
        <v>193</v>
      </c>
      <c r="E96" s="352"/>
      <c r="F96" s="324">
        <f t="shared" si="1"/>
        <v>0</v>
      </c>
      <c r="G96" s="324">
        <f t="shared" si="1"/>
        <v>0</v>
      </c>
    </row>
    <row r="97" spans="1:7" ht="12.75" hidden="1">
      <c r="A97" s="298" t="s">
        <v>183</v>
      </c>
      <c r="B97" s="322" t="s">
        <v>97</v>
      </c>
      <c r="C97" s="323"/>
      <c r="D97" s="348"/>
      <c r="E97" s="350"/>
      <c r="F97" s="324">
        <f t="shared" si="1"/>
        <v>0</v>
      </c>
      <c r="G97" s="324">
        <f t="shared" si="1"/>
        <v>0</v>
      </c>
    </row>
    <row r="98" spans="1:7" ht="14.25" customHeight="1" hidden="1">
      <c r="A98" s="284" t="s">
        <v>184</v>
      </c>
      <c r="B98" s="325" t="s">
        <v>97</v>
      </c>
      <c r="C98" s="326" t="s">
        <v>89</v>
      </c>
      <c r="D98" s="348" t="s">
        <v>194</v>
      </c>
      <c r="E98" s="350" t="s">
        <v>207</v>
      </c>
      <c r="F98" s="327">
        <v>0</v>
      </c>
      <c r="G98" s="327">
        <v>0</v>
      </c>
    </row>
    <row r="99" spans="1:7" ht="12.75">
      <c r="A99" s="283"/>
      <c r="B99" s="325"/>
      <c r="C99" s="326"/>
      <c r="D99" s="357"/>
      <c r="E99" s="358"/>
      <c r="F99" s="327"/>
      <c r="G99" s="327"/>
    </row>
    <row r="100" spans="1:7" ht="12.75">
      <c r="A100" s="280" t="s">
        <v>185</v>
      </c>
      <c r="B100" s="343" t="s">
        <v>100</v>
      </c>
      <c r="C100" s="323"/>
      <c r="D100" s="359"/>
      <c r="E100" s="360"/>
      <c r="F100" s="324">
        <f>F101</f>
        <v>0</v>
      </c>
      <c r="G100" s="324">
        <f>G101</f>
        <v>0</v>
      </c>
    </row>
    <row r="101" spans="1:7" ht="12.75">
      <c r="A101" s="283" t="s">
        <v>33</v>
      </c>
      <c r="B101" s="329" t="s">
        <v>100</v>
      </c>
      <c r="C101" s="326" t="s">
        <v>89</v>
      </c>
      <c r="D101" s="359"/>
      <c r="E101" s="360"/>
      <c r="F101" s="327">
        <f>F102+F103</f>
        <v>0</v>
      </c>
      <c r="G101" s="327">
        <f>G102+G103</f>
        <v>0</v>
      </c>
    </row>
    <row r="102" spans="1:7" ht="27" customHeight="1" hidden="1">
      <c r="A102" s="288" t="s">
        <v>186</v>
      </c>
      <c r="B102" s="329" t="s">
        <v>100</v>
      </c>
      <c r="C102" s="326" t="s">
        <v>89</v>
      </c>
      <c r="D102" s="353" t="s">
        <v>187</v>
      </c>
      <c r="E102" s="354"/>
      <c r="F102" s="327">
        <v>0</v>
      </c>
      <c r="G102" s="327">
        <v>0</v>
      </c>
    </row>
    <row r="103" spans="1:7" ht="12.75">
      <c r="A103" s="284" t="s">
        <v>166</v>
      </c>
      <c r="B103" s="325" t="s">
        <v>100</v>
      </c>
      <c r="C103" s="326" t="s">
        <v>89</v>
      </c>
      <c r="D103" s="353" t="s">
        <v>201</v>
      </c>
      <c r="E103" s="354" t="s">
        <v>65</v>
      </c>
      <c r="F103" s="327">
        <v>0</v>
      </c>
      <c r="G103" s="327">
        <v>0</v>
      </c>
    </row>
    <row r="104" spans="1:7" ht="7.5" customHeight="1">
      <c r="A104" s="283"/>
      <c r="B104" s="325"/>
      <c r="C104" s="326"/>
      <c r="D104" s="351"/>
      <c r="E104" s="352"/>
      <c r="F104" s="327"/>
      <c r="G104" s="327"/>
    </row>
    <row r="105" spans="1:7" ht="12.75">
      <c r="A105" s="280" t="s">
        <v>84</v>
      </c>
      <c r="B105" s="322" t="s">
        <v>98</v>
      </c>
      <c r="C105" s="323"/>
      <c r="D105" s="351"/>
      <c r="E105" s="352"/>
      <c r="F105" s="324">
        <f>F106</f>
        <v>268.8</v>
      </c>
      <c r="G105" s="324">
        <f>G106</f>
        <v>268.8</v>
      </c>
    </row>
    <row r="106" spans="1:7" ht="12.75">
      <c r="A106" s="283" t="s">
        <v>87</v>
      </c>
      <c r="B106" s="325" t="s">
        <v>98</v>
      </c>
      <c r="C106" s="326" t="s">
        <v>95</v>
      </c>
      <c r="D106" s="348" t="s">
        <v>85</v>
      </c>
      <c r="E106" s="350" t="s">
        <v>86</v>
      </c>
      <c r="F106" s="327">
        <v>268.8</v>
      </c>
      <c r="G106" s="327">
        <v>268.8</v>
      </c>
    </row>
    <row r="107" spans="1:7" ht="6" customHeight="1">
      <c r="A107" s="283"/>
      <c r="B107" s="325"/>
      <c r="C107" s="326"/>
      <c r="D107" s="348"/>
      <c r="E107" s="350"/>
      <c r="F107" s="327"/>
      <c r="G107" s="327"/>
    </row>
    <row r="108" spans="1:7" ht="21.75" customHeight="1" hidden="1">
      <c r="A108" s="299"/>
      <c r="B108" s="334"/>
      <c r="C108" s="335"/>
      <c r="D108" s="348"/>
      <c r="E108" s="350"/>
      <c r="F108" s="327"/>
      <c r="G108" s="327"/>
    </row>
    <row r="109" spans="1:7" ht="12.75">
      <c r="A109" s="344" t="s">
        <v>2</v>
      </c>
      <c r="B109" s="345"/>
      <c r="C109" s="346"/>
      <c r="D109" s="318"/>
      <c r="E109" s="318"/>
      <c r="F109" s="347">
        <f>F13+F108</f>
        <v>45692.1</v>
      </c>
      <c r="G109" s="347">
        <f>G13+G108</f>
        <v>43750.7</v>
      </c>
    </row>
  </sheetData>
  <sheetProtection/>
  <mergeCells count="4">
    <mergeCell ref="A7:F7"/>
    <mergeCell ref="A10:F10"/>
    <mergeCell ref="A8:F8"/>
    <mergeCell ref="A9:F9"/>
  </mergeCells>
  <printOptions/>
  <pageMargins left="0.3937007874015748" right="0" top="0" bottom="0" header="0.5118110236220472" footer="0.5118110236220472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3"/>
  <sheetViews>
    <sheetView zoomScale="90" zoomScaleNormal="90" zoomScalePageLayoutView="0" workbookViewId="0" topLeftCell="A104">
      <selection activeCell="A142" sqref="A142"/>
    </sheetView>
  </sheetViews>
  <sheetFormatPr defaultColWidth="9.00390625" defaultRowHeight="12.75"/>
  <cols>
    <col min="1" max="1" width="117.375" style="0" customWidth="1"/>
    <col min="2" max="2" width="7.875" style="0" customWidth="1"/>
    <col min="3" max="3" width="9.125" style="0" customWidth="1"/>
    <col min="4" max="4" width="11.75390625" style="0" customWidth="1"/>
    <col min="5" max="5" width="10.00390625" style="0" customWidth="1"/>
    <col min="6" max="6" width="9.625" style="0" customWidth="1"/>
    <col min="7" max="7" width="8.75390625" style="0" customWidth="1"/>
  </cols>
  <sheetData>
    <row r="1" ht="12.75">
      <c r="D1" s="1" t="s">
        <v>134</v>
      </c>
    </row>
    <row r="2" ht="12.75">
      <c r="D2" s="1" t="s">
        <v>297</v>
      </c>
    </row>
    <row r="3" ht="12.75">
      <c r="D3" s="1" t="s">
        <v>298</v>
      </c>
    </row>
    <row r="4" ht="12.75">
      <c r="D4" s="1" t="s">
        <v>497</v>
      </c>
    </row>
    <row r="5" ht="12.75">
      <c r="D5" s="1" t="s">
        <v>498</v>
      </c>
    </row>
    <row r="6" ht="12.75">
      <c r="D6" s="1"/>
    </row>
    <row r="7" spans="1:7" ht="12.75">
      <c r="A7" s="399" t="s">
        <v>208</v>
      </c>
      <c r="B7" s="399"/>
      <c r="C7" s="399"/>
      <c r="D7" s="399"/>
      <c r="E7" s="399"/>
      <c r="F7" s="399"/>
      <c r="G7" s="399"/>
    </row>
    <row r="8" spans="1:7" ht="12.75">
      <c r="A8" s="400" t="s">
        <v>514</v>
      </c>
      <c r="B8" s="400"/>
      <c r="C8" s="400"/>
      <c r="D8" s="400"/>
      <c r="E8" s="400"/>
      <c r="F8" s="400"/>
      <c r="G8" s="400"/>
    </row>
    <row r="9" ht="10.5" customHeight="1"/>
    <row r="10" spans="1:7" ht="12.75">
      <c r="A10" s="13"/>
      <c r="B10" s="13"/>
      <c r="C10" s="12"/>
      <c r="D10" s="14"/>
      <c r="E10" s="14"/>
      <c r="F10" s="14"/>
      <c r="G10" s="30" t="s">
        <v>105</v>
      </c>
    </row>
    <row r="11" spans="1:7" ht="25.5">
      <c r="A11" s="172" t="s">
        <v>108</v>
      </c>
      <c r="B11" s="173" t="s">
        <v>19</v>
      </c>
      <c r="C11" s="39" t="s">
        <v>20</v>
      </c>
      <c r="D11" s="33" t="s">
        <v>162</v>
      </c>
      <c r="E11" s="38" t="s">
        <v>35</v>
      </c>
      <c r="F11" s="38" t="s">
        <v>202</v>
      </c>
      <c r="G11" s="34" t="s">
        <v>0</v>
      </c>
    </row>
    <row r="12" spans="1:7" ht="12.75">
      <c r="A12" s="238" t="s">
        <v>129</v>
      </c>
      <c r="B12" s="276" t="s">
        <v>127</v>
      </c>
      <c r="C12" s="277"/>
      <c r="D12" s="277"/>
      <c r="E12" s="235"/>
      <c r="F12" s="278"/>
      <c r="G12" s="279">
        <f>G14+G87+G98+G133+G204+G217+G230</f>
        <v>57071.6</v>
      </c>
    </row>
    <row r="13" spans="1:7" ht="15.75">
      <c r="A13" s="174"/>
      <c r="B13" s="174"/>
      <c r="C13" s="174"/>
      <c r="D13" s="174"/>
      <c r="E13" s="37"/>
      <c r="F13" s="132"/>
      <c r="G13" s="175"/>
    </row>
    <row r="14" spans="1:7" ht="12.75">
      <c r="A14" s="176" t="s">
        <v>1</v>
      </c>
      <c r="B14" s="177" t="s">
        <v>127</v>
      </c>
      <c r="C14" s="178" t="s">
        <v>89</v>
      </c>
      <c r="D14" s="178" t="s">
        <v>335</v>
      </c>
      <c r="E14" s="179"/>
      <c r="F14" s="180"/>
      <c r="G14" s="181">
        <f>G15+G22+G41+G46+G37</f>
        <v>15079.199999999997</v>
      </c>
    </row>
    <row r="15" spans="1:7" ht="16.5" customHeight="1">
      <c r="A15" s="176" t="s">
        <v>292</v>
      </c>
      <c r="B15" s="177" t="s">
        <v>127</v>
      </c>
      <c r="C15" s="178" t="s">
        <v>89</v>
      </c>
      <c r="D15" s="178" t="s">
        <v>90</v>
      </c>
      <c r="E15" s="179"/>
      <c r="F15" s="180"/>
      <c r="G15" s="181">
        <f>G16</f>
        <v>1600.8</v>
      </c>
    </row>
    <row r="16" spans="1:7" ht="12.75">
      <c r="A16" s="176" t="s">
        <v>336</v>
      </c>
      <c r="B16" s="177" t="s">
        <v>127</v>
      </c>
      <c r="C16" s="178" t="s">
        <v>89</v>
      </c>
      <c r="D16" s="178" t="s">
        <v>90</v>
      </c>
      <c r="E16" s="182" t="s">
        <v>67</v>
      </c>
      <c r="F16" s="180"/>
      <c r="G16" s="181">
        <f>G17</f>
        <v>1600.8</v>
      </c>
    </row>
    <row r="17" spans="1:7" ht="12.75">
      <c r="A17" s="176" t="s">
        <v>337</v>
      </c>
      <c r="B17" s="177" t="s">
        <v>127</v>
      </c>
      <c r="C17" s="178" t="s">
        <v>89</v>
      </c>
      <c r="D17" s="178" t="s">
        <v>90</v>
      </c>
      <c r="E17" s="182" t="s">
        <v>67</v>
      </c>
      <c r="F17" s="180"/>
      <c r="G17" s="181">
        <f>G18</f>
        <v>1600.8</v>
      </c>
    </row>
    <row r="18" spans="1:7" ht="27.75" customHeight="1">
      <c r="A18" s="176" t="s">
        <v>338</v>
      </c>
      <c r="B18" s="177" t="s">
        <v>127</v>
      </c>
      <c r="C18" s="178" t="s">
        <v>89</v>
      </c>
      <c r="D18" s="178" t="s">
        <v>90</v>
      </c>
      <c r="E18" s="182" t="s">
        <v>67</v>
      </c>
      <c r="F18" s="180" t="s">
        <v>339</v>
      </c>
      <c r="G18" s="181">
        <f>G19</f>
        <v>1600.8</v>
      </c>
    </row>
    <row r="19" spans="1:7" ht="12.75">
      <c r="A19" s="176" t="s">
        <v>340</v>
      </c>
      <c r="B19" s="177" t="s">
        <v>127</v>
      </c>
      <c r="C19" s="178" t="s">
        <v>89</v>
      </c>
      <c r="D19" s="178" t="s">
        <v>90</v>
      </c>
      <c r="E19" s="182" t="s">
        <v>67</v>
      </c>
      <c r="F19" s="180" t="s">
        <v>75</v>
      </c>
      <c r="G19" s="181">
        <f>G20+G21</f>
        <v>1600.8</v>
      </c>
    </row>
    <row r="20" spans="1:7" ht="12.75">
      <c r="A20" s="176" t="s">
        <v>341</v>
      </c>
      <c r="B20" s="177" t="s">
        <v>127</v>
      </c>
      <c r="C20" s="178" t="s">
        <v>89</v>
      </c>
      <c r="D20" s="178" t="s">
        <v>90</v>
      </c>
      <c r="E20" s="182" t="s">
        <v>67</v>
      </c>
      <c r="F20" s="180" t="s">
        <v>342</v>
      </c>
      <c r="G20" s="181">
        <v>1229.5</v>
      </c>
    </row>
    <row r="21" spans="1:7" ht="15" customHeight="1">
      <c r="A21" s="176" t="s">
        <v>343</v>
      </c>
      <c r="B21" s="177" t="s">
        <v>127</v>
      </c>
      <c r="C21" s="178" t="s">
        <v>89</v>
      </c>
      <c r="D21" s="178" t="s">
        <v>90</v>
      </c>
      <c r="E21" s="182" t="s">
        <v>67</v>
      </c>
      <c r="F21" s="180" t="s">
        <v>344</v>
      </c>
      <c r="G21" s="181">
        <v>371.3</v>
      </c>
    </row>
    <row r="22" spans="1:7" ht="12.75">
      <c r="A22" s="176" t="s">
        <v>345</v>
      </c>
      <c r="B22" s="177" t="s">
        <v>127</v>
      </c>
      <c r="C22" s="178" t="s">
        <v>89</v>
      </c>
      <c r="D22" s="178" t="s">
        <v>91</v>
      </c>
      <c r="E22" s="182" t="s">
        <v>66</v>
      </c>
      <c r="F22" s="180"/>
      <c r="G22" s="181">
        <f>G23</f>
        <v>13369.599999999999</v>
      </c>
    </row>
    <row r="23" spans="1:7" ht="12.75">
      <c r="A23" s="176" t="s">
        <v>337</v>
      </c>
      <c r="B23" s="177" t="s">
        <v>127</v>
      </c>
      <c r="C23" s="178" t="s">
        <v>89</v>
      </c>
      <c r="D23" s="178" t="s">
        <v>91</v>
      </c>
      <c r="E23" s="182" t="s">
        <v>66</v>
      </c>
      <c r="F23" s="180"/>
      <c r="G23" s="181">
        <f>G24+G28+G32</f>
        <v>13369.599999999999</v>
      </c>
    </row>
    <row r="24" spans="1:7" ht="29.25" customHeight="1">
      <c r="A24" s="176" t="s">
        <v>338</v>
      </c>
      <c r="B24" s="177" t="s">
        <v>127</v>
      </c>
      <c r="C24" s="178" t="s">
        <v>89</v>
      </c>
      <c r="D24" s="178" t="s">
        <v>91</v>
      </c>
      <c r="E24" s="182" t="s">
        <v>66</v>
      </c>
      <c r="F24" s="180" t="s">
        <v>339</v>
      </c>
      <c r="G24" s="181">
        <f>G25</f>
        <v>13246.8</v>
      </c>
    </row>
    <row r="25" spans="1:7" ht="12.75">
      <c r="A25" s="176" t="s">
        <v>340</v>
      </c>
      <c r="B25" s="177" t="s">
        <v>127</v>
      </c>
      <c r="C25" s="178" t="s">
        <v>89</v>
      </c>
      <c r="D25" s="178" t="s">
        <v>91</v>
      </c>
      <c r="E25" s="182" t="s">
        <v>66</v>
      </c>
      <c r="F25" s="180" t="s">
        <v>75</v>
      </c>
      <c r="G25" s="181">
        <f>G26+G27</f>
        <v>13246.8</v>
      </c>
    </row>
    <row r="26" spans="1:7" ht="12.75">
      <c r="A26" s="176" t="s">
        <v>341</v>
      </c>
      <c r="B26" s="177" t="s">
        <v>127</v>
      </c>
      <c r="C26" s="178" t="s">
        <v>89</v>
      </c>
      <c r="D26" s="178" t="s">
        <v>91</v>
      </c>
      <c r="E26" s="182" t="s">
        <v>66</v>
      </c>
      <c r="F26" s="180" t="s">
        <v>342</v>
      </c>
      <c r="G26" s="181">
        <f>4376.7+4307.3+1490.5</f>
        <v>10174.5</v>
      </c>
    </row>
    <row r="27" spans="1:7" ht="12.75" customHeight="1">
      <c r="A27" s="176" t="s">
        <v>343</v>
      </c>
      <c r="B27" s="177" t="s">
        <v>127</v>
      </c>
      <c r="C27" s="178" t="s">
        <v>89</v>
      </c>
      <c r="D27" s="178" t="s">
        <v>91</v>
      </c>
      <c r="E27" s="182" t="s">
        <v>66</v>
      </c>
      <c r="F27" s="180" t="s">
        <v>344</v>
      </c>
      <c r="G27" s="181">
        <v>3072.3</v>
      </c>
    </row>
    <row r="28" spans="1:7" ht="12.75">
      <c r="A28" s="176" t="s">
        <v>346</v>
      </c>
      <c r="B28" s="177" t="s">
        <v>127</v>
      </c>
      <c r="C28" s="178" t="s">
        <v>89</v>
      </c>
      <c r="D28" s="178" t="s">
        <v>91</v>
      </c>
      <c r="E28" s="182" t="s">
        <v>66</v>
      </c>
      <c r="F28" s="180" t="s">
        <v>347</v>
      </c>
      <c r="G28" s="181">
        <f>G29</f>
        <v>122.8</v>
      </c>
    </row>
    <row r="29" spans="1:7" ht="12.75">
      <c r="A29" s="176" t="s">
        <v>348</v>
      </c>
      <c r="B29" s="177" t="s">
        <v>127</v>
      </c>
      <c r="C29" s="178" t="s">
        <v>89</v>
      </c>
      <c r="D29" s="178" t="s">
        <v>91</v>
      </c>
      <c r="E29" s="182" t="s">
        <v>66</v>
      </c>
      <c r="F29" s="180" t="s">
        <v>349</v>
      </c>
      <c r="G29" s="181">
        <f>G30+G31</f>
        <v>122.8</v>
      </c>
    </row>
    <row r="30" spans="1:7" ht="12.75">
      <c r="A30" s="176" t="s">
        <v>166</v>
      </c>
      <c r="B30" s="177" t="s">
        <v>127</v>
      </c>
      <c r="C30" s="178" t="s">
        <v>89</v>
      </c>
      <c r="D30" s="178" t="s">
        <v>91</v>
      </c>
      <c r="E30" s="182" t="s">
        <v>66</v>
      </c>
      <c r="F30" s="180" t="s">
        <v>65</v>
      </c>
      <c r="G30" s="181">
        <f>122.8-50</f>
        <v>72.8</v>
      </c>
    </row>
    <row r="31" spans="1:7" ht="12.75">
      <c r="A31" s="176" t="s">
        <v>473</v>
      </c>
      <c r="B31" s="177" t="s">
        <v>127</v>
      </c>
      <c r="C31" s="178" t="s">
        <v>89</v>
      </c>
      <c r="D31" s="178" t="s">
        <v>91</v>
      </c>
      <c r="E31" s="182" t="s">
        <v>66</v>
      </c>
      <c r="F31" s="180" t="s">
        <v>474</v>
      </c>
      <c r="G31" s="181">
        <v>50</v>
      </c>
    </row>
    <row r="32" spans="1:7" ht="2.25" customHeight="1">
      <c r="A32" s="176" t="s">
        <v>350</v>
      </c>
      <c r="B32" s="177" t="s">
        <v>127</v>
      </c>
      <c r="C32" s="178" t="s">
        <v>89</v>
      </c>
      <c r="D32" s="178" t="s">
        <v>91</v>
      </c>
      <c r="E32" s="182" t="s">
        <v>66</v>
      </c>
      <c r="F32" s="180" t="s">
        <v>351</v>
      </c>
      <c r="G32" s="181">
        <f>G33</f>
        <v>0</v>
      </c>
    </row>
    <row r="33" spans="1:7" ht="12.75" hidden="1">
      <c r="A33" s="176" t="s">
        <v>352</v>
      </c>
      <c r="B33" s="177" t="s">
        <v>127</v>
      </c>
      <c r="C33" s="178" t="s">
        <v>89</v>
      </c>
      <c r="D33" s="178" t="s">
        <v>91</v>
      </c>
      <c r="E33" s="182" t="s">
        <v>66</v>
      </c>
      <c r="F33" s="180" t="s">
        <v>353</v>
      </c>
      <c r="G33" s="181">
        <f>G34+G35+G36</f>
        <v>0</v>
      </c>
    </row>
    <row r="34" spans="1:7" ht="12.75" hidden="1">
      <c r="A34" s="176" t="s">
        <v>354</v>
      </c>
      <c r="B34" s="177" t="s">
        <v>127</v>
      </c>
      <c r="C34" s="178" t="s">
        <v>89</v>
      </c>
      <c r="D34" s="178" t="s">
        <v>91</v>
      </c>
      <c r="E34" s="182" t="s">
        <v>66</v>
      </c>
      <c r="F34" s="180" t="s">
        <v>203</v>
      </c>
      <c r="G34" s="181">
        <v>0</v>
      </c>
    </row>
    <row r="35" spans="1:7" ht="12.75" hidden="1">
      <c r="A35" s="176" t="s">
        <v>167</v>
      </c>
      <c r="B35" s="177" t="s">
        <v>127</v>
      </c>
      <c r="C35" s="178" t="s">
        <v>89</v>
      </c>
      <c r="D35" s="178" t="s">
        <v>91</v>
      </c>
      <c r="E35" s="182" t="s">
        <v>66</v>
      </c>
      <c r="F35" s="180" t="s">
        <v>204</v>
      </c>
      <c r="G35" s="181">
        <v>0</v>
      </c>
    </row>
    <row r="36" spans="1:7" ht="12.75" hidden="1">
      <c r="A36" s="183" t="s">
        <v>168</v>
      </c>
      <c r="B36" s="177" t="s">
        <v>127</v>
      </c>
      <c r="C36" s="178" t="s">
        <v>89</v>
      </c>
      <c r="D36" s="178" t="s">
        <v>91</v>
      </c>
      <c r="E36" s="182" t="s">
        <v>66</v>
      </c>
      <c r="F36" s="184" t="s">
        <v>205</v>
      </c>
      <c r="G36" s="181">
        <v>0</v>
      </c>
    </row>
    <row r="37" spans="1:7" ht="12.75" hidden="1">
      <c r="A37" s="185" t="s">
        <v>355</v>
      </c>
      <c r="B37" s="186" t="s">
        <v>127</v>
      </c>
      <c r="C37" s="186" t="s">
        <v>89</v>
      </c>
      <c r="D37" s="186" t="s">
        <v>198</v>
      </c>
      <c r="E37" s="187"/>
      <c r="F37" s="188"/>
      <c r="G37" s="189">
        <f>G38</f>
        <v>0</v>
      </c>
    </row>
    <row r="38" spans="1:7" ht="12.75" hidden="1">
      <c r="A38" s="185" t="s">
        <v>356</v>
      </c>
      <c r="B38" s="190" t="s">
        <v>127</v>
      </c>
      <c r="C38" s="186" t="s">
        <v>89</v>
      </c>
      <c r="D38" s="186" t="s">
        <v>198</v>
      </c>
      <c r="E38" s="187">
        <v>9910640190</v>
      </c>
      <c r="F38" s="191"/>
      <c r="G38" s="192">
        <f>G39</f>
        <v>0</v>
      </c>
    </row>
    <row r="39" spans="1:7" ht="12.75" hidden="1">
      <c r="A39" s="185" t="s">
        <v>350</v>
      </c>
      <c r="B39" s="190" t="s">
        <v>127</v>
      </c>
      <c r="C39" s="186" t="str">
        <f>C37</f>
        <v>01</v>
      </c>
      <c r="D39" s="186" t="str">
        <f>D37</f>
        <v>07</v>
      </c>
      <c r="E39" s="187">
        <v>9910640190</v>
      </c>
      <c r="F39" s="191" t="s">
        <v>351</v>
      </c>
      <c r="G39" s="192">
        <f>G40</f>
        <v>0</v>
      </c>
    </row>
    <row r="40" spans="1:7" ht="12.75" hidden="1">
      <c r="A40" s="185" t="s">
        <v>357</v>
      </c>
      <c r="B40" s="190" t="s">
        <v>127</v>
      </c>
      <c r="C40" s="186" t="str">
        <f>C38</f>
        <v>01</v>
      </c>
      <c r="D40" s="186" t="str">
        <f>D38</f>
        <v>07</v>
      </c>
      <c r="E40" s="187">
        <v>9910640190</v>
      </c>
      <c r="F40" s="191" t="s">
        <v>206</v>
      </c>
      <c r="G40" s="192">
        <v>0</v>
      </c>
    </row>
    <row r="41" spans="1:7" ht="12.75">
      <c r="A41" s="176" t="s">
        <v>358</v>
      </c>
      <c r="B41" s="177" t="s">
        <v>127</v>
      </c>
      <c r="C41" s="178" t="s">
        <v>89</v>
      </c>
      <c r="D41" s="178" t="s">
        <v>100</v>
      </c>
      <c r="E41" s="179"/>
      <c r="F41" s="180"/>
      <c r="G41" s="181">
        <f>G42</f>
        <v>48</v>
      </c>
    </row>
    <row r="42" spans="1:7" ht="12.75">
      <c r="A42" s="176" t="s">
        <v>169</v>
      </c>
      <c r="B42" s="177" t="s">
        <v>127</v>
      </c>
      <c r="C42" s="178" t="s">
        <v>89</v>
      </c>
      <c r="D42" s="178" t="s">
        <v>100</v>
      </c>
      <c r="E42" s="182" t="s">
        <v>191</v>
      </c>
      <c r="F42" s="180"/>
      <c r="G42" s="181">
        <f>G43</f>
        <v>48</v>
      </c>
    </row>
    <row r="43" spans="1:7" ht="12.75">
      <c r="A43" s="176" t="s">
        <v>359</v>
      </c>
      <c r="B43" s="177" t="s">
        <v>127</v>
      </c>
      <c r="C43" s="178" t="s">
        <v>89</v>
      </c>
      <c r="D43" s="178" t="s">
        <v>100</v>
      </c>
      <c r="E43" s="182" t="s">
        <v>68</v>
      </c>
      <c r="F43" s="180"/>
      <c r="G43" s="181">
        <f>G44</f>
        <v>48</v>
      </c>
    </row>
    <row r="44" spans="1:7" ht="12.75">
      <c r="A44" s="176" t="s">
        <v>350</v>
      </c>
      <c r="B44" s="177" t="s">
        <v>127</v>
      </c>
      <c r="C44" s="178" t="s">
        <v>89</v>
      </c>
      <c r="D44" s="178" t="s">
        <v>100</v>
      </c>
      <c r="E44" s="182" t="s">
        <v>68</v>
      </c>
      <c r="F44" s="180" t="s">
        <v>351</v>
      </c>
      <c r="G44" s="181">
        <f>G45</f>
        <v>48</v>
      </c>
    </row>
    <row r="45" spans="1:7" ht="12.75">
      <c r="A45" s="176" t="s">
        <v>77</v>
      </c>
      <c r="B45" s="177" t="s">
        <v>127</v>
      </c>
      <c r="C45" s="178" t="s">
        <v>89</v>
      </c>
      <c r="D45" s="178" t="s">
        <v>100</v>
      </c>
      <c r="E45" s="182" t="s">
        <v>68</v>
      </c>
      <c r="F45" s="180" t="s">
        <v>78</v>
      </c>
      <c r="G45" s="181">
        <v>48</v>
      </c>
    </row>
    <row r="46" spans="1:7" ht="12.75">
      <c r="A46" s="176" t="s">
        <v>360</v>
      </c>
      <c r="B46" s="177" t="s">
        <v>127</v>
      </c>
      <c r="C46" s="178" t="s">
        <v>89</v>
      </c>
      <c r="D46" s="178" t="s">
        <v>92</v>
      </c>
      <c r="E46" s="179"/>
      <c r="F46" s="180"/>
      <c r="G46" s="181">
        <f>G47+G51+G55+G59+G63+G67+G75+G71+G79+G83</f>
        <v>60.800000000000004</v>
      </c>
    </row>
    <row r="47" spans="1:7" ht="12.75">
      <c r="A47" s="183" t="s">
        <v>171</v>
      </c>
      <c r="B47" s="177" t="s">
        <v>127</v>
      </c>
      <c r="C47" s="178" t="s">
        <v>89</v>
      </c>
      <c r="D47" s="178" t="s">
        <v>92</v>
      </c>
      <c r="E47" s="182" t="s">
        <v>80</v>
      </c>
      <c r="F47" s="180"/>
      <c r="G47" s="181">
        <f>G48</f>
        <v>0.7</v>
      </c>
    </row>
    <row r="48" spans="1:7" ht="12.75">
      <c r="A48" s="176" t="s">
        <v>346</v>
      </c>
      <c r="B48" s="177" t="s">
        <v>127</v>
      </c>
      <c r="C48" s="178" t="s">
        <v>89</v>
      </c>
      <c r="D48" s="178" t="s">
        <v>92</v>
      </c>
      <c r="E48" s="182" t="s">
        <v>80</v>
      </c>
      <c r="F48" s="180" t="s">
        <v>347</v>
      </c>
      <c r="G48" s="181">
        <f>G49</f>
        <v>0.7</v>
      </c>
    </row>
    <row r="49" spans="1:7" ht="12.75">
      <c r="A49" s="176" t="s">
        <v>348</v>
      </c>
      <c r="B49" s="177" t="s">
        <v>127</v>
      </c>
      <c r="C49" s="178" t="s">
        <v>89</v>
      </c>
      <c r="D49" s="178" t="s">
        <v>92</v>
      </c>
      <c r="E49" s="182" t="s">
        <v>80</v>
      </c>
      <c r="F49" s="180" t="s">
        <v>349</v>
      </c>
      <c r="G49" s="181">
        <f>G50</f>
        <v>0.7</v>
      </c>
    </row>
    <row r="50" spans="1:7" ht="10.5" customHeight="1">
      <c r="A50" s="176" t="s">
        <v>166</v>
      </c>
      <c r="B50" s="177" t="s">
        <v>127</v>
      </c>
      <c r="C50" s="178" t="s">
        <v>89</v>
      </c>
      <c r="D50" s="178" t="s">
        <v>92</v>
      </c>
      <c r="E50" s="182" t="s">
        <v>80</v>
      </c>
      <c r="F50" s="180" t="s">
        <v>65</v>
      </c>
      <c r="G50" s="181">
        <v>0.7</v>
      </c>
    </row>
    <row r="51" spans="1:7" ht="12.75" customHeight="1">
      <c r="A51" s="193" t="s">
        <v>525</v>
      </c>
      <c r="B51" s="177" t="s">
        <v>127</v>
      </c>
      <c r="C51" s="178" t="s">
        <v>89</v>
      </c>
      <c r="D51" s="178" t="s">
        <v>92</v>
      </c>
      <c r="E51" s="182" t="s">
        <v>327</v>
      </c>
      <c r="F51" s="180"/>
      <c r="G51" s="181">
        <f>G52</f>
        <v>0</v>
      </c>
    </row>
    <row r="52" spans="1:7" ht="12" customHeight="1">
      <c r="A52" s="176" t="s">
        <v>346</v>
      </c>
      <c r="B52" s="177" t="s">
        <v>127</v>
      </c>
      <c r="C52" s="178" t="s">
        <v>89</v>
      </c>
      <c r="D52" s="178" t="s">
        <v>92</v>
      </c>
      <c r="E52" s="182" t="s">
        <v>327</v>
      </c>
      <c r="F52" s="180" t="s">
        <v>347</v>
      </c>
      <c r="G52" s="181">
        <f>G53</f>
        <v>0</v>
      </c>
    </row>
    <row r="53" spans="1:7" ht="12.75" customHeight="1">
      <c r="A53" s="176" t="s">
        <v>348</v>
      </c>
      <c r="B53" s="177" t="s">
        <v>127</v>
      </c>
      <c r="C53" s="178" t="s">
        <v>89</v>
      </c>
      <c r="D53" s="178" t="s">
        <v>92</v>
      </c>
      <c r="E53" s="182" t="s">
        <v>327</v>
      </c>
      <c r="F53" s="180" t="s">
        <v>349</v>
      </c>
      <c r="G53" s="181">
        <f>G54</f>
        <v>0</v>
      </c>
    </row>
    <row r="54" spans="1:7" ht="13.5" customHeight="1">
      <c r="A54" s="176" t="s">
        <v>166</v>
      </c>
      <c r="B54" s="177" t="s">
        <v>127</v>
      </c>
      <c r="C54" s="178" t="s">
        <v>89</v>
      </c>
      <c r="D54" s="178" t="s">
        <v>92</v>
      </c>
      <c r="E54" s="182" t="s">
        <v>327</v>
      </c>
      <c r="F54" s="180" t="s">
        <v>65</v>
      </c>
      <c r="G54" s="181">
        <v>0</v>
      </c>
    </row>
    <row r="55" spans="1:7" ht="25.5" customHeight="1">
      <c r="A55" s="194" t="s">
        <v>524</v>
      </c>
      <c r="B55" s="177" t="s">
        <v>127</v>
      </c>
      <c r="C55" s="178" t="s">
        <v>89</v>
      </c>
      <c r="D55" s="178" t="s">
        <v>92</v>
      </c>
      <c r="E55" s="182" t="s">
        <v>74</v>
      </c>
      <c r="F55" s="180"/>
      <c r="G55" s="181">
        <f>G56</f>
        <v>0</v>
      </c>
    </row>
    <row r="56" spans="1:7" ht="12" customHeight="1">
      <c r="A56" s="176" t="s">
        <v>346</v>
      </c>
      <c r="B56" s="177" t="s">
        <v>127</v>
      </c>
      <c r="C56" s="178" t="s">
        <v>89</v>
      </c>
      <c r="D56" s="178" t="s">
        <v>92</v>
      </c>
      <c r="E56" s="182" t="s">
        <v>74</v>
      </c>
      <c r="F56" s="180" t="s">
        <v>347</v>
      </c>
      <c r="G56" s="181">
        <f>G57</f>
        <v>0</v>
      </c>
    </row>
    <row r="57" spans="1:7" ht="12" customHeight="1">
      <c r="A57" s="176" t="s">
        <v>348</v>
      </c>
      <c r="B57" s="177" t="s">
        <v>127</v>
      </c>
      <c r="C57" s="178" t="s">
        <v>89</v>
      </c>
      <c r="D57" s="178" t="s">
        <v>92</v>
      </c>
      <c r="E57" s="182" t="s">
        <v>74</v>
      </c>
      <c r="F57" s="180" t="s">
        <v>349</v>
      </c>
      <c r="G57" s="181">
        <f>G58</f>
        <v>0</v>
      </c>
    </row>
    <row r="58" spans="1:7" ht="12" customHeight="1">
      <c r="A58" s="176" t="s">
        <v>166</v>
      </c>
      <c r="B58" s="177" t="s">
        <v>127</v>
      </c>
      <c r="C58" s="178" t="s">
        <v>89</v>
      </c>
      <c r="D58" s="178" t="s">
        <v>92</v>
      </c>
      <c r="E58" s="182" t="s">
        <v>74</v>
      </c>
      <c r="F58" s="180" t="s">
        <v>65</v>
      </c>
      <c r="G58" s="181">
        <v>0</v>
      </c>
    </row>
    <row r="59" spans="1:7" ht="24.75" customHeight="1">
      <c r="A59" s="194" t="s">
        <v>526</v>
      </c>
      <c r="B59" s="177" t="s">
        <v>127</v>
      </c>
      <c r="C59" s="178" t="s">
        <v>89</v>
      </c>
      <c r="D59" s="178" t="s">
        <v>92</v>
      </c>
      <c r="E59" s="182" t="s">
        <v>330</v>
      </c>
      <c r="F59" s="180"/>
      <c r="G59" s="181">
        <f>G60</f>
        <v>0</v>
      </c>
    </row>
    <row r="60" spans="1:7" ht="12" customHeight="1">
      <c r="A60" s="176" t="s">
        <v>346</v>
      </c>
      <c r="B60" s="177" t="s">
        <v>127</v>
      </c>
      <c r="C60" s="178" t="s">
        <v>89</v>
      </c>
      <c r="D60" s="178" t="s">
        <v>92</v>
      </c>
      <c r="E60" s="182" t="s">
        <v>330</v>
      </c>
      <c r="F60" s="180" t="s">
        <v>347</v>
      </c>
      <c r="G60" s="181">
        <f>G61</f>
        <v>0</v>
      </c>
    </row>
    <row r="61" spans="1:7" ht="12.75" customHeight="1">
      <c r="A61" s="176" t="s">
        <v>348</v>
      </c>
      <c r="B61" s="177" t="s">
        <v>127</v>
      </c>
      <c r="C61" s="178" t="s">
        <v>89</v>
      </c>
      <c r="D61" s="178" t="s">
        <v>92</v>
      </c>
      <c r="E61" s="182" t="s">
        <v>330</v>
      </c>
      <c r="F61" s="180" t="s">
        <v>349</v>
      </c>
      <c r="G61" s="181">
        <f>G62</f>
        <v>0</v>
      </c>
    </row>
    <row r="62" spans="1:7" ht="13.5" customHeight="1">
      <c r="A62" s="176" t="s">
        <v>166</v>
      </c>
      <c r="B62" s="177" t="s">
        <v>127</v>
      </c>
      <c r="C62" s="178" t="s">
        <v>89</v>
      </c>
      <c r="D62" s="178" t="s">
        <v>92</v>
      </c>
      <c r="E62" s="182" t="s">
        <v>330</v>
      </c>
      <c r="F62" s="180" t="s">
        <v>65</v>
      </c>
      <c r="G62" s="181">
        <v>0</v>
      </c>
    </row>
    <row r="63" spans="1:7" ht="12.75" customHeight="1">
      <c r="A63" s="193" t="s">
        <v>527</v>
      </c>
      <c r="B63" s="177" t="s">
        <v>127</v>
      </c>
      <c r="C63" s="178" t="s">
        <v>89</v>
      </c>
      <c r="D63" s="178" t="s">
        <v>92</v>
      </c>
      <c r="E63" s="182" t="s">
        <v>188</v>
      </c>
      <c r="F63" s="180"/>
      <c r="G63" s="181">
        <f>G64</f>
        <v>0</v>
      </c>
    </row>
    <row r="64" spans="1:7" ht="13.5" customHeight="1">
      <c r="A64" s="176" t="s">
        <v>346</v>
      </c>
      <c r="B64" s="177" t="s">
        <v>127</v>
      </c>
      <c r="C64" s="178" t="s">
        <v>89</v>
      </c>
      <c r="D64" s="178" t="s">
        <v>92</v>
      </c>
      <c r="E64" s="182" t="s">
        <v>188</v>
      </c>
      <c r="F64" s="180" t="s">
        <v>347</v>
      </c>
      <c r="G64" s="181">
        <f>G65</f>
        <v>0</v>
      </c>
    </row>
    <row r="65" spans="1:7" ht="14.25" customHeight="1">
      <c r="A65" s="176" t="s">
        <v>348</v>
      </c>
      <c r="B65" s="177" t="s">
        <v>127</v>
      </c>
      <c r="C65" s="178" t="s">
        <v>89</v>
      </c>
      <c r="D65" s="178" t="s">
        <v>92</v>
      </c>
      <c r="E65" s="182" t="s">
        <v>188</v>
      </c>
      <c r="F65" s="180" t="s">
        <v>349</v>
      </c>
      <c r="G65" s="181">
        <f>G66</f>
        <v>0</v>
      </c>
    </row>
    <row r="66" spans="1:7" ht="13.5" customHeight="1">
      <c r="A66" s="176" t="s">
        <v>166</v>
      </c>
      <c r="B66" s="177" t="s">
        <v>127</v>
      </c>
      <c r="C66" s="178" t="s">
        <v>89</v>
      </c>
      <c r="D66" s="178" t="s">
        <v>92</v>
      </c>
      <c r="E66" s="182" t="s">
        <v>188</v>
      </c>
      <c r="F66" s="180" t="s">
        <v>65</v>
      </c>
      <c r="G66" s="181">
        <v>0</v>
      </c>
    </row>
    <row r="67" spans="1:7" ht="27" customHeight="1">
      <c r="A67" s="193" t="s">
        <v>528</v>
      </c>
      <c r="B67" s="177" t="s">
        <v>127</v>
      </c>
      <c r="C67" s="178" t="s">
        <v>89</v>
      </c>
      <c r="D67" s="178" t="s">
        <v>92</v>
      </c>
      <c r="E67" s="182" t="s">
        <v>189</v>
      </c>
      <c r="F67" s="180"/>
      <c r="G67" s="181">
        <f>G68</f>
        <v>0</v>
      </c>
    </row>
    <row r="68" spans="1:7" ht="14.25" customHeight="1">
      <c r="A68" s="176" t="s">
        <v>346</v>
      </c>
      <c r="B68" s="177" t="s">
        <v>127</v>
      </c>
      <c r="C68" s="178" t="s">
        <v>89</v>
      </c>
      <c r="D68" s="178" t="s">
        <v>92</v>
      </c>
      <c r="E68" s="182" t="s">
        <v>189</v>
      </c>
      <c r="F68" s="180" t="s">
        <v>347</v>
      </c>
      <c r="G68" s="181">
        <f>G69</f>
        <v>0</v>
      </c>
    </row>
    <row r="69" spans="1:7" ht="14.25" customHeight="1">
      <c r="A69" s="176" t="s">
        <v>348</v>
      </c>
      <c r="B69" s="177" t="s">
        <v>127</v>
      </c>
      <c r="C69" s="178" t="s">
        <v>89</v>
      </c>
      <c r="D69" s="178" t="s">
        <v>92</v>
      </c>
      <c r="E69" s="182" t="s">
        <v>189</v>
      </c>
      <c r="F69" s="180" t="s">
        <v>349</v>
      </c>
      <c r="G69" s="181">
        <f>G70</f>
        <v>0</v>
      </c>
    </row>
    <row r="70" spans="1:7" ht="12" customHeight="1">
      <c r="A70" s="176" t="s">
        <v>166</v>
      </c>
      <c r="B70" s="177" t="s">
        <v>127</v>
      </c>
      <c r="C70" s="178" t="s">
        <v>89</v>
      </c>
      <c r="D70" s="178" t="s">
        <v>92</v>
      </c>
      <c r="E70" s="182" t="s">
        <v>189</v>
      </c>
      <c r="F70" s="180" t="s">
        <v>65</v>
      </c>
      <c r="G70" s="181">
        <v>0</v>
      </c>
    </row>
    <row r="71" spans="1:7" ht="27" customHeight="1">
      <c r="A71" s="193" t="s">
        <v>529</v>
      </c>
      <c r="B71" s="177" t="s">
        <v>127</v>
      </c>
      <c r="C71" s="178" t="s">
        <v>89</v>
      </c>
      <c r="D71" s="178" t="s">
        <v>92</v>
      </c>
      <c r="E71" s="182" t="s">
        <v>190</v>
      </c>
      <c r="F71" s="180"/>
      <c r="G71" s="181">
        <f>G72</f>
        <v>0</v>
      </c>
    </row>
    <row r="72" spans="1:7" ht="14.25" customHeight="1">
      <c r="A72" s="176" t="s">
        <v>346</v>
      </c>
      <c r="B72" s="177" t="s">
        <v>127</v>
      </c>
      <c r="C72" s="178" t="s">
        <v>89</v>
      </c>
      <c r="D72" s="178" t="s">
        <v>92</v>
      </c>
      <c r="E72" s="182" t="s">
        <v>190</v>
      </c>
      <c r="F72" s="180" t="s">
        <v>347</v>
      </c>
      <c r="G72" s="181">
        <f>G73</f>
        <v>0</v>
      </c>
    </row>
    <row r="73" spans="1:7" ht="13.5" customHeight="1">
      <c r="A73" s="176" t="s">
        <v>348</v>
      </c>
      <c r="B73" s="177" t="s">
        <v>127</v>
      </c>
      <c r="C73" s="178" t="s">
        <v>89</v>
      </c>
      <c r="D73" s="178" t="s">
        <v>92</v>
      </c>
      <c r="E73" s="182" t="s">
        <v>190</v>
      </c>
      <c r="F73" s="180" t="s">
        <v>349</v>
      </c>
      <c r="G73" s="181">
        <f>G74</f>
        <v>0</v>
      </c>
    </row>
    <row r="74" spans="1:7" ht="14.25" customHeight="1">
      <c r="A74" s="176" t="s">
        <v>166</v>
      </c>
      <c r="B74" s="177" t="s">
        <v>127</v>
      </c>
      <c r="C74" s="178" t="s">
        <v>89</v>
      </c>
      <c r="D74" s="178" t="s">
        <v>92</v>
      </c>
      <c r="E74" s="182" t="s">
        <v>190</v>
      </c>
      <c r="F74" s="180" t="s">
        <v>65</v>
      </c>
      <c r="G74" s="181">
        <v>0</v>
      </c>
    </row>
    <row r="75" spans="1:7" ht="25.5" customHeight="1">
      <c r="A75" s="193" t="s">
        <v>530</v>
      </c>
      <c r="B75" s="177" t="s">
        <v>127</v>
      </c>
      <c r="C75" s="178" t="s">
        <v>89</v>
      </c>
      <c r="D75" s="178" t="s">
        <v>92</v>
      </c>
      <c r="E75" s="182" t="s">
        <v>329</v>
      </c>
      <c r="F75" s="180"/>
      <c r="G75" s="181">
        <f>G76</f>
        <v>0</v>
      </c>
    </row>
    <row r="76" spans="1:7" ht="13.5" customHeight="1">
      <c r="A76" s="176" t="s">
        <v>346</v>
      </c>
      <c r="B76" s="177" t="s">
        <v>127</v>
      </c>
      <c r="C76" s="178" t="s">
        <v>89</v>
      </c>
      <c r="D76" s="178" t="s">
        <v>92</v>
      </c>
      <c r="E76" s="182" t="s">
        <v>329</v>
      </c>
      <c r="F76" s="180" t="s">
        <v>347</v>
      </c>
      <c r="G76" s="181">
        <f>G77</f>
        <v>0</v>
      </c>
    </row>
    <row r="77" spans="1:7" ht="13.5" customHeight="1">
      <c r="A77" s="176" t="s">
        <v>348</v>
      </c>
      <c r="B77" s="177" t="s">
        <v>127</v>
      </c>
      <c r="C77" s="178" t="s">
        <v>89</v>
      </c>
      <c r="D77" s="178" t="s">
        <v>92</v>
      </c>
      <c r="E77" s="182" t="s">
        <v>329</v>
      </c>
      <c r="F77" s="180" t="s">
        <v>349</v>
      </c>
      <c r="G77" s="181">
        <f>G78</f>
        <v>0</v>
      </c>
    </row>
    <row r="78" spans="1:7" ht="14.25" customHeight="1">
      <c r="A78" s="176" t="s">
        <v>166</v>
      </c>
      <c r="B78" s="177" t="s">
        <v>127</v>
      </c>
      <c r="C78" s="178" t="s">
        <v>89</v>
      </c>
      <c r="D78" s="178" t="s">
        <v>92</v>
      </c>
      <c r="E78" s="182" t="s">
        <v>329</v>
      </c>
      <c r="F78" s="180" t="s">
        <v>65</v>
      </c>
      <c r="G78" s="181">
        <v>0</v>
      </c>
    </row>
    <row r="79" spans="1:7" ht="0.75" customHeight="1">
      <c r="A79" s="193" t="s">
        <v>361</v>
      </c>
      <c r="B79" s="177" t="s">
        <v>127</v>
      </c>
      <c r="C79" s="178" t="s">
        <v>89</v>
      </c>
      <c r="D79" s="178" t="s">
        <v>92</v>
      </c>
      <c r="E79" s="182" t="s">
        <v>362</v>
      </c>
      <c r="F79" s="180"/>
      <c r="G79" s="181">
        <f>G80</f>
        <v>0</v>
      </c>
    </row>
    <row r="80" spans="1:7" ht="12" customHeight="1" hidden="1">
      <c r="A80" s="176" t="s">
        <v>346</v>
      </c>
      <c r="B80" s="177" t="s">
        <v>127</v>
      </c>
      <c r="C80" s="178" t="s">
        <v>89</v>
      </c>
      <c r="D80" s="178" t="s">
        <v>92</v>
      </c>
      <c r="E80" s="182" t="s">
        <v>362</v>
      </c>
      <c r="F80" s="180" t="s">
        <v>347</v>
      </c>
      <c r="G80" s="181">
        <f>G81</f>
        <v>0</v>
      </c>
    </row>
    <row r="81" spans="1:7" ht="12.75" customHeight="1" hidden="1">
      <c r="A81" s="176" t="s">
        <v>348</v>
      </c>
      <c r="B81" s="177" t="s">
        <v>127</v>
      </c>
      <c r="C81" s="178" t="s">
        <v>89</v>
      </c>
      <c r="D81" s="178" t="s">
        <v>92</v>
      </c>
      <c r="E81" s="182" t="s">
        <v>362</v>
      </c>
      <c r="F81" s="180" t="s">
        <v>349</v>
      </c>
      <c r="G81" s="181">
        <f>G82</f>
        <v>0</v>
      </c>
    </row>
    <row r="82" spans="1:7" ht="13.5" customHeight="1" hidden="1">
      <c r="A82" s="176" t="s">
        <v>166</v>
      </c>
      <c r="B82" s="177" t="s">
        <v>127</v>
      </c>
      <c r="C82" s="178" t="s">
        <v>89</v>
      </c>
      <c r="D82" s="178" t="s">
        <v>92</v>
      </c>
      <c r="E82" s="182" t="s">
        <v>362</v>
      </c>
      <c r="F82" s="180" t="s">
        <v>65</v>
      </c>
      <c r="G82" s="181">
        <v>0</v>
      </c>
    </row>
    <row r="83" spans="1:7" ht="12" customHeight="1">
      <c r="A83" s="230" t="s">
        <v>471</v>
      </c>
      <c r="B83" s="177" t="s">
        <v>127</v>
      </c>
      <c r="C83" s="178" t="s">
        <v>89</v>
      </c>
      <c r="D83" s="178" t="s">
        <v>92</v>
      </c>
      <c r="E83" s="182" t="s">
        <v>472</v>
      </c>
      <c r="F83" s="180"/>
      <c r="G83" s="181">
        <f>G84</f>
        <v>60.1</v>
      </c>
    </row>
    <row r="84" spans="1:7" ht="12" customHeight="1">
      <c r="A84" s="176" t="s">
        <v>340</v>
      </c>
      <c r="B84" s="177" t="s">
        <v>127</v>
      </c>
      <c r="C84" s="178" t="s">
        <v>89</v>
      </c>
      <c r="D84" s="178" t="s">
        <v>92</v>
      </c>
      <c r="E84" s="182" t="s">
        <v>472</v>
      </c>
      <c r="F84" s="180" t="s">
        <v>75</v>
      </c>
      <c r="G84" s="181">
        <f>G85+G86</f>
        <v>60.1</v>
      </c>
    </row>
    <row r="85" spans="1:7" ht="12" customHeight="1">
      <c r="A85" s="176" t="s">
        <v>341</v>
      </c>
      <c r="B85" s="177" t="s">
        <v>127</v>
      </c>
      <c r="C85" s="178" t="s">
        <v>89</v>
      </c>
      <c r="D85" s="178" t="s">
        <v>92</v>
      </c>
      <c r="E85" s="182" t="s">
        <v>472</v>
      </c>
      <c r="F85" s="180" t="s">
        <v>342</v>
      </c>
      <c r="G85" s="181">
        <v>46.2</v>
      </c>
    </row>
    <row r="86" spans="1:7" ht="12" customHeight="1">
      <c r="A86" s="176" t="s">
        <v>343</v>
      </c>
      <c r="B86" s="177" t="s">
        <v>127</v>
      </c>
      <c r="C86" s="178" t="s">
        <v>89</v>
      </c>
      <c r="D86" s="178" t="s">
        <v>92</v>
      </c>
      <c r="E86" s="182" t="s">
        <v>472</v>
      </c>
      <c r="F86" s="180" t="s">
        <v>344</v>
      </c>
      <c r="G86" s="181">
        <v>13.9</v>
      </c>
    </row>
    <row r="87" spans="1:7" ht="12.75">
      <c r="A87" s="176" t="s">
        <v>3</v>
      </c>
      <c r="B87" s="177" t="s">
        <v>127</v>
      </c>
      <c r="C87" s="178" t="s">
        <v>90</v>
      </c>
      <c r="D87" s="178" t="s">
        <v>335</v>
      </c>
      <c r="E87" s="179"/>
      <c r="F87" s="180"/>
      <c r="G87" s="181">
        <f>G88</f>
        <v>456.9</v>
      </c>
    </row>
    <row r="88" spans="1:7" ht="12.75">
      <c r="A88" s="176" t="s">
        <v>174</v>
      </c>
      <c r="B88" s="177" t="s">
        <v>127</v>
      </c>
      <c r="C88" s="178" t="s">
        <v>90</v>
      </c>
      <c r="D88" s="178" t="s">
        <v>95</v>
      </c>
      <c r="E88" s="179"/>
      <c r="F88" s="180"/>
      <c r="G88" s="181">
        <f>G89</f>
        <v>456.9</v>
      </c>
    </row>
    <row r="89" spans="1:7" ht="12.75">
      <c r="A89" s="176" t="s">
        <v>363</v>
      </c>
      <c r="B89" s="177" t="s">
        <v>127</v>
      </c>
      <c r="C89" s="178" t="s">
        <v>90</v>
      </c>
      <c r="D89" s="178" t="s">
        <v>95</v>
      </c>
      <c r="E89" s="182" t="s">
        <v>364</v>
      </c>
      <c r="F89" s="180"/>
      <c r="G89" s="181">
        <f>G90</f>
        <v>456.9</v>
      </c>
    </row>
    <row r="90" spans="1:7" ht="12.75">
      <c r="A90" s="176" t="s">
        <v>296</v>
      </c>
      <c r="B90" s="177" t="s">
        <v>127</v>
      </c>
      <c r="C90" s="178" t="s">
        <v>90</v>
      </c>
      <c r="D90" s="178" t="s">
        <v>95</v>
      </c>
      <c r="E90" s="182" t="s">
        <v>82</v>
      </c>
      <c r="F90" s="180"/>
      <c r="G90" s="181">
        <f>G91+G95</f>
        <v>456.9</v>
      </c>
    </row>
    <row r="91" spans="1:7" ht="28.5" customHeight="1">
      <c r="A91" s="176" t="s">
        <v>338</v>
      </c>
      <c r="B91" s="177" t="s">
        <v>127</v>
      </c>
      <c r="C91" s="178" t="s">
        <v>90</v>
      </c>
      <c r="D91" s="178" t="s">
        <v>95</v>
      </c>
      <c r="E91" s="182" t="s">
        <v>82</v>
      </c>
      <c r="F91" s="180" t="s">
        <v>339</v>
      </c>
      <c r="G91" s="181">
        <f>G92</f>
        <v>425.29999999999995</v>
      </c>
    </row>
    <row r="92" spans="1:7" ht="12.75">
      <c r="A92" s="176" t="s">
        <v>340</v>
      </c>
      <c r="B92" s="177" t="s">
        <v>127</v>
      </c>
      <c r="C92" s="178" t="s">
        <v>90</v>
      </c>
      <c r="D92" s="178" t="s">
        <v>95</v>
      </c>
      <c r="E92" s="182" t="s">
        <v>82</v>
      </c>
      <c r="F92" s="180" t="s">
        <v>75</v>
      </c>
      <c r="G92" s="181">
        <f>G93+G94</f>
        <v>425.29999999999995</v>
      </c>
    </row>
    <row r="93" spans="1:7" ht="16.5" customHeight="1">
      <c r="A93" s="176" t="s">
        <v>341</v>
      </c>
      <c r="B93" s="177" t="s">
        <v>127</v>
      </c>
      <c r="C93" s="178" t="s">
        <v>90</v>
      </c>
      <c r="D93" s="178" t="s">
        <v>95</v>
      </c>
      <c r="E93" s="182" t="s">
        <v>82</v>
      </c>
      <c r="F93" s="180" t="s">
        <v>342</v>
      </c>
      <c r="G93" s="181">
        <v>326.7</v>
      </c>
    </row>
    <row r="94" spans="1:7" ht="25.5">
      <c r="A94" s="176" t="s">
        <v>343</v>
      </c>
      <c r="B94" s="177" t="s">
        <v>127</v>
      </c>
      <c r="C94" s="178" t="s">
        <v>90</v>
      </c>
      <c r="D94" s="178" t="s">
        <v>95</v>
      </c>
      <c r="E94" s="182" t="s">
        <v>82</v>
      </c>
      <c r="F94" s="180" t="s">
        <v>344</v>
      </c>
      <c r="G94" s="181">
        <v>98.6</v>
      </c>
    </row>
    <row r="95" spans="1:7" ht="12.75" hidden="1">
      <c r="A95" s="176" t="s">
        <v>346</v>
      </c>
      <c r="B95" s="177" t="s">
        <v>127</v>
      </c>
      <c r="C95" s="178" t="s">
        <v>90</v>
      </c>
      <c r="D95" s="178" t="s">
        <v>95</v>
      </c>
      <c r="E95" s="182" t="s">
        <v>82</v>
      </c>
      <c r="F95" s="180" t="s">
        <v>347</v>
      </c>
      <c r="G95" s="181">
        <f>G96</f>
        <v>31.6</v>
      </c>
    </row>
    <row r="96" spans="1:7" ht="12.75">
      <c r="A96" s="176" t="s">
        <v>348</v>
      </c>
      <c r="B96" s="177" t="s">
        <v>127</v>
      </c>
      <c r="C96" s="178" t="s">
        <v>90</v>
      </c>
      <c r="D96" s="178" t="s">
        <v>95</v>
      </c>
      <c r="E96" s="182" t="s">
        <v>82</v>
      </c>
      <c r="F96" s="180" t="s">
        <v>349</v>
      </c>
      <c r="G96" s="181">
        <f>G97</f>
        <v>31.6</v>
      </c>
    </row>
    <row r="97" spans="1:7" ht="12.75">
      <c r="A97" s="176" t="s">
        <v>166</v>
      </c>
      <c r="B97" s="177" t="s">
        <v>127</v>
      </c>
      <c r="C97" s="178" t="s">
        <v>90</v>
      </c>
      <c r="D97" s="178" t="s">
        <v>95</v>
      </c>
      <c r="E97" s="182" t="s">
        <v>82</v>
      </c>
      <c r="F97" s="180" t="s">
        <v>65</v>
      </c>
      <c r="G97" s="181">
        <v>31.6</v>
      </c>
    </row>
    <row r="98" spans="1:7" ht="12.75">
      <c r="A98" s="176" t="s">
        <v>26</v>
      </c>
      <c r="B98" s="177" t="s">
        <v>127</v>
      </c>
      <c r="C98" s="178" t="s">
        <v>91</v>
      </c>
      <c r="D98" s="178" t="s">
        <v>335</v>
      </c>
      <c r="E98" s="179"/>
      <c r="F98" s="180"/>
      <c r="G98" s="181">
        <f>G99+G107+G128</f>
        <v>27910.1</v>
      </c>
    </row>
    <row r="99" spans="1:7" ht="12.75">
      <c r="A99" s="183" t="s">
        <v>83</v>
      </c>
      <c r="B99" s="177" t="s">
        <v>127</v>
      </c>
      <c r="C99" s="177" t="s">
        <v>91</v>
      </c>
      <c r="D99" s="177" t="s">
        <v>89</v>
      </c>
      <c r="E99" s="179"/>
      <c r="F99" s="180"/>
      <c r="G99" s="181">
        <f>G100+G104</f>
        <v>120.8</v>
      </c>
    </row>
    <row r="100" spans="1:7" ht="28.5" customHeight="1">
      <c r="A100" s="176" t="s">
        <v>338</v>
      </c>
      <c r="B100" s="177" t="s">
        <v>127</v>
      </c>
      <c r="C100" s="178" t="s">
        <v>91</v>
      </c>
      <c r="D100" s="177" t="s">
        <v>89</v>
      </c>
      <c r="E100" s="182" t="s">
        <v>69</v>
      </c>
      <c r="F100" s="180" t="s">
        <v>339</v>
      </c>
      <c r="G100" s="181">
        <f>G101</f>
        <v>116.3</v>
      </c>
    </row>
    <row r="101" spans="1:7" ht="12.75">
      <c r="A101" s="176" t="s">
        <v>340</v>
      </c>
      <c r="B101" s="177" t="s">
        <v>127</v>
      </c>
      <c r="C101" s="177" t="s">
        <v>91</v>
      </c>
      <c r="D101" s="177" t="s">
        <v>89</v>
      </c>
      <c r="E101" s="182" t="s">
        <v>69</v>
      </c>
      <c r="F101" s="180" t="s">
        <v>75</v>
      </c>
      <c r="G101" s="181">
        <f>G102+G103</f>
        <v>116.3</v>
      </c>
    </row>
    <row r="102" spans="1:7" ht="12.75">
      <c r="A102" s="176" t="s">
        <v>341</v>
      </c>
      <c r="B102" s="177" t="s">
        <v>127</v>
      </c>
      <c r="C102" s="178" t="s">
        <v>91</v>
      </c>
      <c r="D102" s="177" t="s">
        <v>89</v>
      </c>
      <c r="E102" s="182" t="s">
        <v>69</v>
      </c>
      <c r="F102" s="180" t="s">
        <v>342</v>
      </c>
      <c r="G102" s="181">
        <v>92.8</v>
      </c>
    </row>
    <row r="103" spans="1:7" ht="23.25" customHeight="1">
      <c r="A103" s="176" t="s">
        <v>343</v>
      </c>
      <c r="B103" s="177" t="s">
        <v>127</v>
      </c>
      <c r="C103" s="177" t="s">
        <v>91</v>
      </c>
      <c r="D103" s="177" t="s">
        <v>89</v>
      </c>
      <c r="E103" s="182" t="s">
        <v>69</v>
      </c>
      <c r="F103" s="180" t="s">
        <v>344</v>
      </c>
      <c r="G103" s="181">
        <v>23.5</v>
      </c>
    </row>
    <row r="104" spans="1:7" ht="12.75">
      <c r="A104" s="176" t="s">
        <v>346</v>
      </c>
      <c r="B104" s="177" t="s">
        <v>127</v>
      </c>
      <c r="C104" s="178" t="s">
        <v>91</v>
      </c>
      <c r="D104" s="177" t="s">
        <v>89</v>
      </c>
      <c r="E104" s="182" t="s">
        <v>69</v>
      </c>
      <c r="F104" s="180" t="s">
        <v>347</v>
      </c>
      <c r="G104" s="181">
        <f>G105</f>
        <v>4.5</v>
      </c>
    </row>
    <row r="105" spans="1:7" ht="12.75">
      <c r="A105" s="176" t="s">
        <v>348</v>
      </c>
      <c r="B105" s="177" t="s">
        <v>127</v>
      </c>
      <c r="C105" s="177" t="s">
        <v>91</v>
      </c>
      <c r="D105" s="177" t="s">
        <v>89</v>
      </c>
      <c r="E105" s="182" t="s">
        <v>69</v>
      </c>
      <c r="F105" s="180" t="s">
        <v>349</v>
      </c>
      <c r="G105" s="181">
        <f>G106</f>
        <v>4.5</v>
      </c>
    </row>
    <row r="106" spans="1:7" ht="12.75">
      <c r="A106" s="176" t="s">
        <v>166</v>
      </c>
      <c r="B106" s="177" t="s">
        <v>127</v>
      </c>
      <c r="C106" s="178" t="s">
        <v>91</v>
      </c>
      <c r="D106" s="177" t="s">
        <v>89</v>
      </c>
      <c r="E106" s="182" t="s">
        <v>69</v>
      </c>
      <c r="F106" s="180" t="s">
        <v>65</v>
      </c>
      <c r="G106" s="181">
        <v>4.5</v>
      </c>
    </row>
    <row r="107" spans="1:7" ht="12.75">
      <c r="A107" s="176" t="s">
        <v>365</v>
      </c>
      <c r="B107" s="177" t="s">
        <v>127</v>
      </c>
      <c r="C107" s="177" t="s">
        <v>91</v>
      </c>
      <c r="D107" s="178" t="s">
        <v>99</v>
      </c>
      <c r="E107" s="179"/>
      <c r="F107" s="180"/>
      <c r="G107" s="181">
        <f aca="true" t="shared" si="0" ref="G107:G119">G108</f>
        <v>27789.3</v>
      </c>
    </row>
    <row r="108" spans="1:7" ht="12.75">
      <c r="A108" s="176" t="s">
        <v>62</v>
      </c>
      <c r="B108" s="177" t="s">
        <v>127</v>
      </c>
      <c r="C108" s="178" t="s">
        <v>91</v>
      </c>
      <c r="D108" s="178" t="s">
        <v>99</v>
      </c>
      <c r="E108" s="182"/>
      <c r="F108" s="180"/>
      <c r="G108" s="181">
        <f t="shared" si="0"/>
        <v>27789.3</v>
      </c>
    </row>
    <row r="109" spans="1:7" ht="25.5" customHeight="1">
      <c r="A109" s="183" t="s">
        <v>505</v>
      </c>
      <c r="B109" s="177" t="s">
        <v>127</v>
      </c>
      <c r="C109" s="177" t="s">
        <v>91</v>
      </c>
      <c r="D109" s="178" t="s">
        <v>99</v>
      </c>
      <c r="E109" s="182" t="s">
        <v>70</v>
      </c>
      <c r="F109" s="180"/>
      <c r="G109" s="181">
        <f>G117+G110+G114</f>
        <v>27789.3</v>
      </c>
    </row>
    <row r="110" spans="1:7" ht="12.75">
      <c r="A110" s="176" t="s">
        <v>346</v>
      </c>
      <c r="B110" s="177" t="s">
        <v>127</v>
      </c>
      <c r="C110" s="177" t="s">
        <v>91</v>
      </c>
      <c r="D110" s="178" t="s">
        <v>99</v>
      </c>
      <c r="E110" s="182" t="s">
        <v>70</v>
      </c>
      <c r="F110" s="180" t="s">
        <v>347</v>
      </c>
      <c r="G110" s="181">
        <f t="shared" si="0"/>
        <v>3728.9</v>
      </c>
    </row>
    <row r="111" spans="1:7" ht="12.75">
      <c r="A111" s="176" t="s">
        <v>348</v>
      </c>
      <c r="B111" s="177" t="s">
        <v>127</v>
      </c>
      <c r="C111" s="178" t="s">
        <v>91</v>
      </c>
      <c r="D111" s="178" t="s">
        <v>99</v>
      </c>
      <c r="E111" s="182" t="s">
        <v>70</v>
      </c>
      <c r="F111" s="180" t="s">
        <v>349</v>
      </c>
      <c r="G111" s="181">
        <f t="shared" si="0"/>
        <v>3728.9</v>
      </c>
    </row>
    <row r="112" spans="1:7" ht="12.75">
      <c r="A112" s="176" t="s">
        <v>166</v>
      </c>
      <c r="B112" s="177" t="s">
        <v>127</v>
      </c>
      <c r="C112" s="177" t="s">
        <v>91</v>
      </c>
      <c r="D112" s="178" t="s">
        <v>99</v>
      </c>
      <c r="E112" s="182" t="s">
        <v>70</v>
      </c>
      <c r="F112" s="180" t="s">
        <v>65</v>
      </c>
      <c r="G112" s="181">
        <f>5022.2-948.6-150.1-42-152.6</f>
        <v>3728.9</v>
      </c>
    </row>
    <row r="113" spans="1:7" ht="12.75">
      <c r="A113" s="183" t="s">
        <v>389</v>
      </c>
      <c r="B113" s="177" t="s">
        <v>127</v>
      </c>
      <c r="C113" s="177" t="s">
        <v>91</v>
      </c>
      <c r="D113" s="178" t="s">
        <v>99</v>
      </c>
      <c r="E113" s="182" t="s">
        <v>523</v>
      </c>
      <c r="F113" s="180"/>
      <c r="G113" s="181">
        <f>G114</f>
        <v>1293.3</v>
      </c>
    </row>
    <row r="114" spans="1:7" ht="12.75">
      <c r="A114" s="176" t="s">
        <v>346</v>
      </c>
      <c r="B114" s="177" t="s">
        <v>127</v>
      </c>
      <c r="C114" s="177" t="s">
        <v>91</v>
      </c>
      <c r="D114" s="178" t="s">
        <v>99</v>
      </c>
      <c r="E114" s="182" t="s">
        <v>523</v>
      </c>
      <c r="F114" s="180" t="s">
        <v>347</v>
      </c>
      <c r="G114" s="181">
        <f>G115</f>
        <v>1293.3</v>
      </c>
    </row>
    <row r="115" spans="1:7" ht="12.75">
      <c r="A115" s="176" t="s">
        <v>348</v>
      </c>
      <c r="B115" s="177" t="s">
        <v>127</v>
      </c>
      <c r="C115" s="178" t="s">
        <v>91</v>
      </c>
      <c r="D115" s="178" t="s">
        <v>99</v>
      </c>
      <c r="E115" s="182" t="s">
        <v>523</v>
      </c>
      <c r="F115" s="180" t="s">
        <v>349</v>
      </c>
      <c r="G115" s="181">
        <f>G116</f>
        <v>1293.3</v>
      </c>
    </row>
    <row r="116" spans="1:7" ht="12.75">
      <c r="A116" s="176" t="s">
        <v>166</v>
      </c>
      <c r="B116" s="177" t="s">
        <v>127</v>
      </c>
      <c r="C116" s="177" t="s">
        <v>91</v>
      </c>
      <c r="D116" s="178" t="s">
        <v>99</v>
      </c>
      <c r="E116" s="182" t="s">
        <v>523</v>
      </c>
      <c r="F116" s="180" t="s">
        <v>65</v>
      </c>
      <c r="G116" s="181">
        <f>1143.2+150.1</f>
        <v>1293.3</v>
      </c>
    </row>
    <row r="117" spans="1:7" ht="25.5">
      <c r="A117" s="176" t="s">
        <v>366</v>
      </c>
      <c r="B117" s="379" t="s">
        <v>127</v>
      </c>
      <c r="C117" s="379" t="s">
        <v>91</v>
      </c>
      <c r="D117" s="380" t="s">
        <v>99</v>
      </c>
      <c r="E117" s="381" t="s">
        <v>520</v>
      </c>
      <c r="F117" s="180"/>
      <c r="G117" s="382">
        <f t="shared" si="0"/>
        <v>22767.1</v>
      </c>
    </row>
    <row r="118" spans="1:7" ht="12.75">
      <c r="A118" s="176" t="s">
        <v>346</v>
      </c>
      <c r="B118" s="177" t="s">
        <v>127</v>
      </c>
      <c r="C118" s="177" t="s">
        <v>91</v>
      </c>
      <c r="D118" s="178" t="s">
        <v>99</v>
      </c>
      <c r="E118" s="182" t="s">
        <v>520</v>
      </c>
      <c r="F118" s="180" t="s">
        <v>347</v>
      </c>
      <c r="G118" s="181">
        <f t="shared" si="0"/>
        <v>22767.1</v>
      </c>
    </row>
    <row r="119" spans="1:7" ht="12.75">
      <c r="A119" s="176" t="s">
        <v>348</v>
      </c>
      <c r="B119" s="177" t="s">
        <v>127</v>
      </c>
      <c r="C119" s="178" t="s">
        <v>91</v>
      </c>
      <c r="D119" s="178" t="s">
        <v>99</v>
      </c>
      <c r="E119" s="182" t="s">
        <v>520</v>
      </c>
      <c r="F119" s="180" t="s">
        <v>349</v>
      </c>
      <c r="G119" s="181">
        <f t="shared" si="0"/>
        <v>22767.1</v>
      </c>
    </row>
    <row r="120" spans="1:7" ht="12.75">
      <c r="A120" s="176" t="s">
        <v>521</v>
      </c>
      <c r="B120" s="177" t="s">
        <v>127</v>
      </c>
      <c r="C120" s="177" t="s">
        <v>91</v>
      </c>
      <c r="D120" s="178" t="s">
        <v>99</v>
      </c>
      <c r="E120" s="182" t="s">
        <v>520</v>
      </c>
      <c r="F120" s="180" t="s">
        <v>522</v>
      </c>
      <c r="G120" s="181">
        <v>22767.1</v>
      </c>
    </row>
    <row r="121" spans="1:7" ht="13.5" customHeight="1">
      <c r="A121" s="176" t="s">
        <v>48</v>
      </c>
      <c r="B121" s="177" t="s">
        <v>127</v>
      </c>
      <c r="C121" s="178" t="s">
        <v>91</v>
      </c>
      <c r="D121" s="178" t="s">
        <v>93</v>
      </c>
      <c r="E121" s="179"/>
      <c r="F121" s="180"/>
      <c r="G121" s="181">
        <f>G122</f>
        <v>0</v>
      </c>
    </row>
    <row r="122" spans="1:7" ht="1.5" customHeight="1">
      <c r="A122" s="183" t="s">
        <v>367</v>
      </c>
      <c r="B122" s="177" t="s">
        <v>127</v>
      </c>
      <c r="C122" s="177" t="s">
        <v>91</v>
      </c>
      <c r="D122" s="178" t="s">
        <v>93</v>
      </c>
      <c r="E122" s="182" t="s">
        <v>368</v>
      </c>
      <c r="F122" s="180"/>
      <c r="G122" s="181">
        <f>G123</f>
        <v>0</v>
      </c>
    </row>
    <row r="123" spans="1:7" ht="15.75" customHeight="1" hidden="1">
      <c r="A123" s="176" t="s">
        <v>346</v>
      </c>
      <c r="B123" s="177" t="s">
        <v>127</v>
      </c>
      <c r="C123" s="178" t="s">
        <v>91</v>
      </c>
      <c r="D123" s="178" t="s">
        <v>93</v>
      </c>
      <c r="E123" s="182" t="s">
        <v>368</v>
      </c>
      <c r="F123" s="180" t="s">
        <v>347</v>
      </c>
      <c r="G123" s="181">
        <f>G124</f>
        <v>0</v>
      </c>
    </row>
    <row r="124" spans="1:7" ht="15" customHeight="1" hidden="1">
      <c r="A124" s="176" t="s">
        <v>348</v>
      </c>
      <c r="B124" s="177" t="s">
        <v>127</v>
      </c>
      <c r="C124" s="177" t="s">
        <v>91</v>
      </c>
      <c r="D124" s="178" t="s">
        <v>93</v>
      </c>
      <c r="E124" s="182" t="s">
        <v>368</v>
      </c>
      <c r="F124" s="180" t="s">
        <v>349</v>
      </c>
      <c r="G124" s="181">
        <f>G125</f>
        <v>0</v>
      </c>
    </row>
    <row r="125" spans="1:7" ht="14.25" customHeight="1" hidden="1">
      <c r="A125" s="176" t="s">
        <v>166</v>
      </c>
      <c r="B125" s="177" t="s">
        <v>127</v>
      </c>
      <c r="C125" s="178" t="s">
        <v>91</v>
      </c>
      <c r="D125" s="178" t="s">
        <v>93</v>
      </c>
      <c r="E125" s="182" t="s">
        <v>368</v>
      </c>
      <c r="F125" s="180" t="s">
        <v>65</v>
      </c>
      <c r="G125" s="181"/>
    </row>
    <row r="126" spans="1:7" ht="14.25" customHeight="1" hidden="1">
      <c r="A126" s="183" t="s">
        <v>369</v>
      </c>
      <c r="B126" s="177" t="s">
        <v>127</v>
      </c>
      <c r="C126" s="177" t="s">
        <v>91</v>
      </c>
      <c r="D126" s="178" t="s">
        <v>93</v>
      </c>
      <c r="E126" s="182" t="s">
        <v>370</v>
      </c>
      <c r="F126" s="180"/>
      <c r="G126" s="181">
        <f aca="true" t="shared" si="1" ref="G126:G131">G127</f>
        <v>0</v>
      </c>
    </row>
    <row r="127" spans="1:7" ht="13.5" customHeight="1" hidden="1">
      <c r="A127" s="176" t="s">
        <v>346</v>
      </c>
      <c r="B127" s="177" t="s">
        <v>127</v>
      </c>
      <c r="C127" s="178" t="s">
        <v>91</v>
      </c>
      <c r="D127" s="178" t="s">
        <v>93</v>
      </c>
      <c r="E127" s="182" t="s">
        <v>370</v>
      </c>
      <c r="F127" s="180" t="s">
        <v>347</v>
      </c>
      <c r="G127" s="181">
        <f t="shared" si="1"/>
        <v>0</v>
      </c>
    </row>
    <row r="128" spans="1:7" ht="12" customHeight="1" hidden="1">
      <c r="A128" s="176" t="s">
        <v>348</v>
      </c>
      <c r="B128" s="177" t="s">
        <v>127</v>
      </c>
      <c r="C128" s="177" t="s">
        <v>91</v>
      </c>
      <c r="D128" s="178" t="s">
        <v>93</v>
      </c>
      <c r="E128" s="182" t="s">
        <v>370</v>
      </c>
      <c r="F128" s="180" t="s">
        <v>349</v>
      </c>
      <c r="G128" s="181">
        <f t="shared" si="1"/>
        <v>0</v>
      </c>
    </row>
    <row r="129" spans="1:7" ht="12.75" hidden="1">
      <c r="A129" s="176" t="s">
        <v>166</v>
      </c>
      <c r="B129" s="177" t="s">
        <v>127</v>
      </c>
      <c r="C129" s="178" t="s">
        <v>91</v>
      </c>
      <c r="D129" s="178" t="s">
        <v>93</v>
      </c>
      <c r="E129" s="182" t="s">
        <v>370</v>
      </c>
      <c r="F129" s="180" t="s">
        <v>65</v>
      </c>
      <c r="G129" s="181">
        <f t="shared" si="1"/>
        <v>0</v>
      </c>
    </row>
    <row r="130" spans="1:7" ht="12.75" hidden="1">
      <c r="A130" s="176" t="s">
        <v>346</v>
      </c>
      <c r="B130" s="177" t="s">
        <v>127</v>
      </c>
      <c r="C130" s="177" t="s">
        <v>91</v>
      </c>
      <c r="D130" s="178" t="s">
        <v>93</v>
      </c>
      <c r="E130" s="182" t="s">
        <v>71</v>
      </c>
      <c r="F130" s="180" t="s">
        <v>347</v>
      </c>
      <c r="G130" s="181">
        <f t="shared" si="1"/>
        <v>0</v>
      </c>
    </row>
    <row r="131" spans="1:7" ht="12.75" hidden="1">
      <c r="A131" s="176" t="s">
        <v>348</v>
      </c>
      <c r="B131" s="177" t="s">
        <v>127</v>
      </c>
      <c r="C131" s="178" t="s">
        <v>91</v>
      </c>
      <c r="D131" s="178" t="s">
        <v>93</v>
      </c>
      <c r="E131" s="182" t="s">
        <v>71</v>
      </c>
      <c r="F131" s="180" t="s">
        <v>349</v>
      </c>
      <c r="G131" s="181">
        <f t="shared" si="1"/>
        <v>0</v>
      </c>
    </row>
    <row r="132" spans="1:7" ht="12.75" hidden="1">
      <c r="A132" s="176" t="s">
        <v>166</v>
      </c>
      <c r="B132" s="177" t="s">
        <v>127</v>
      </c>
      <c r="C132" s="177" t="s">
        <v>91</v>
      </c>
      <c r="D132" s="178" t="s">
        <v>93</v>
      </c>
      <c r="E132" s="182" t="s">
        <v>71</v>
      </c>
      <c r="F132" s="180" t="s">
        <v>65</v>
      </c>
      <c r="G132" s="181">
        <v>0</v>
      </c>
    </row>
    <row r="133" spans="1:7" ht="12.75">
      <c r="A133" s="176" t="s">
        <v>34</v>
      </c>
      <c r="B133" s="177" t="s">
        <v>127</v>
      </c>
      <c r="C133" s="178" t="s">
        <v>94</v>
      </c>
      <c r="D133" s="178" t="s">
        <v>335</v>
      </c>
      <c r="E133" s="179"/>
      <c r="F133" s="180"/>
      <c r="G133" s="181">
        <f>G134+G143+G178</f>
        <v>12490.6</v>
      </c>
    </row>
    <row r="134" spans="1:7" ht="12.75">
      <c r="A134" s="176" t="s">
        <v>214</v>
      </c>
      <c r="B134" s="177" t="s">
        <v>127</v>
      </c>
      <c r="C134" s="178" t="s">
        <v>94</v>
      </c>
      <c r="D134" s="178" t="s">
        <v>89</v>
      </c>
      <c r="E134" s="179"/>
      <c r="F134" s="180"/>
      <c r="G134" s="181">
        <f>G135+G139</f>
        <v>9426.6</v>
      </c>
    </row>
    <row r="135" spans="1:7" ht="12.75">
      <c r="A135" s="176" t="s">
        <v>214</v>
      </c>
      <c r="B135" s="177" t="s">
        <v>127</v>
      </c>
      <c r="C135" s="178" t="s">
        <v>94</v>
      </c>
      <c r="D135" s="178" t="s">
        <v>89</v>
      </c>
      <c r="E135" s="182" t="s">
        <v>215</v>
      </c>
      <c r="F135" s="180"/>
      <c r="G135" s="181">
        <f>G136</f>
        <v>0</v>
      </c>
    </row>
    <row r="136" spans="1:7" ht="15.75" customHeight="1">
      <c r="A136" s="176" t="s">
        <v>346</v>
      </c>
      <c r="B136" s="177" t="s">
        <v>127</v>
      </c>
      <c r="C136" s="178" t="s">
        <v>94</v>
      </c>
      <c r="D136" s="178" t="s">
        <v>89</v>
      </c>
      <c r="E136" s="182" t="s">
        <v>215</v>
      </c>
      <c r="F136" s="180" t="s">
        <v>347</v>
      </c>
      <c r="G136" s="181">
        <f>G137</f>
        <v>0</v>
      </c>
    </row>
    <row r="137" spans="1:7" ht="12.75" customHeight="1">
      <c r="A137" s="176" t="s">
        <v>348</v>
      </c>
      <c r="B137" s="177" t="s">
        <v>127</v>
      </c>
      <c r="C137" s="178" t="s">
        <v>94</v>
      </c>
      <c r="D137" s="178" t="s">
        <v>89</v>
      </c>
      <c r="E137" s="182" t="s">
        <v>215</v>
      </c>
      <c r="F137" s="180" t="s">
        <v>349</v>
      </c>
      <c r="G137" s="181">
        <f>G138</f>
        <v>0</v>
      </c>
    </row>
    <row r="138" spans="1:7" ht="12" customHeight="1">
      <c r="A138" s="176" t="s">
        <v>166</v>
      </c>
      <c r="B138" s="177" t="s">
        <v>127</v>
      </c>
      <c r="C138" s="178" t="s">
        <v>94</v>
      </c>
      <c r="D138" s="178" t="s">
        <v>89</v>
      </c>
      <c r="E138" s="182" t="s">
        <v>215</v>
      </c>
      <c r="F138" s="180" t="s">
        <v>65</v>
      </c>
      <c r="G138" s="181">
        <v>0</v>
      </c>
    </row>
    <row r="139" spans="1:7" ht="24" customHeight="1">
      <c r="A139" s="195" t="s">
        <v>537</v>
      </c>
      <c r="B139" s="177" t="s">
        <v>127</v>
      </c>
      <c r="C139" s="178" t="s">
        <v>94</v>
      </c>
      <c r="D139" s="178" t="s">
        <v>89</v>
      </c>
      <c r="E139" s="182" t="s">
        <v>215</v>
      </c>
      <c r="F139" s="180"/>
      <c r="G139" s="181">
        <f>G140</f>
        <v>9426.6</v>
      </c>
    </row>
    <row r="140" spans="1:7" ht="12.75" customHeight="1">
      <c r="A140" s="176" t="s">
        <v>380</v>
      </c>
      <c r="B140" s="177" t="s">
        <v>127</v>
      </c>
      <c r="C140" s="178" t="s">
        <v>94</v>
      </c>
      <c r="D140" s="178" t="s">
        <v>89</v>
      </c>
      <c r="E140" s="182" t="s">
        <v>215</v>
      </c>
      <c r="F140" s="180" t="s">
        <v>381</v>
      </c>
      <c r="G140" s="181">
        <f>G141</f>
        <v>9426.6</v>
      </c>
    </row>
    <row r="141" spans="1:7" ht="15.75" customHeight="1">
      <c r="A141" s="176" t="s">
        <v>382</v>
      </c>
      <c r="B141" s="177" t="s">
        <v>127</v>
      </c>
      <c r="C141" s="178" t="s">
        <v>94</v>
      </c>
      <c r="D141" s="178" t="s">
        <v>89</v>
      </c>
      <c r="E141" s="182" t="s">
        <v>215</v>
      </c>
      <c r="F141" s="180" t="s">
        <v>383</v>
      </c>
      <c r="G141" s="181">
        <f>G142</f>
        <v>9426.6</v>
      </c>
    </row>
    <row r="142" spans="1:7" ht="12.75" customHeight="1">
      <c r="A142" s="185" t="s">
        <v>532</v>
      </c>
      <c r="B142" s="177" t="s">
        <v>127</v>
      </c>
      <c r="C142" s="178" t="s">
        <v>94</v>
      </c>
      <c r="D142" s="178" t="s">
        <v>89</v>
      </c>
      <c r="E142" s="182" t="s">
        <v>533</v>
      </c>
      <c r="F142" s="180" t="s">
        <v>531</v>
      </c>
      <c r="G142" s="181">
        <v>9426.6</v>
      </c>
    </row>
    <row r="143" spans="1:7" ht="12.75">
      <c r="A143" s="176" t="s">
        <v>4</v>
      </c>
      <c r="B143" s="177" t="s">
        <v>127</v>
      </c>
      <c r="C143" s="178" t="s">
        <v>94</v>
      </c>
      <c r="D143" s="178" t="s">
        <v>90</v>
      </c>
      <c r="E143" s="179"/>
      <c r="F143" s="180"/>
      <c r="G143" s="181">
        <f>G145+G155+G158+G162+G166+G170+G174</f>
        <v>500</v>
      </c>
    </row>
    <row r="144" spans="1:7" ht="12.75">
      <c r="A144" s="176" t="s">
        <v>4</v>
      </c>
      <c r="B144" s="177" t="s">
        <v>127</v>
      </c>
      <c r="C144" s="178" t="s">
        <v>94</v>
      </c>
      <c r="D144" s="178" t="s">
        <v>90</v>
      </c>
      <c r="E144" s="182" t="s">
        <v>72</v>
      </c>
      <c r="F144" s="180"/>
      <c r="G144" s="181">
        <f>G145</f>
        <v>500</v>
      </c>
    </row>
    <row r="145" spans="1:7" ht="12.75">
      <c r="A145" s="176" t="s">
        <v>371</v>
      </c>
      <c r="B145" s="177" t="s">
        <v>127</v>
      </c>
      <c r="C145" s="178" t="s">
        <v>94</v>
      </c>
      <c r="D145" s="178" t="s">
        <v>90</v>
      </c>
      <c r="E145" s="182" t="s">
        <v>72</v>
      </c>
      <c r="F145" s="180"/>
      <c r="G145" s="181">
        <f>G146+G150</f>
        <v>500</v>
      </c>
    </row>
    <row r="146" spans="1:7" ht="12.75">
      <c r="A146" s="176" t="s">
        <v>346</v>
      </c>
      <c r="B146" s="177" t="s">
        <v>127</v>
      </c>
      <c r="C146" s="178" t="s">
        <v>94</v>
      </c>
      <c r="D146" s="178" t="s">
        <v>90</v>
      </c>
      <c r="E146" s="182" t="s">
        <v>72</v>
      </c>
      <c r="F146" s="180" t="s">
        <v>347</v>
      </c>
      <c r="G146" s="181">
        <f>G147</f>
        <v>500</v>
      </c>
    </row>
    <row r="147" spans="1:7" ht="12.75">
      <c r="A147" s="176" t="s">
        <v>348</v>
      </c>
      <c r="B147" s="177" t="s">
        <v>127</v>
      </c>
      <c r="C147" s="178" t="s">
        <v>94</v>
      </c>
      <c r="D147" s="178" t="s">
        <v>90</v>
      </c>
      <c r="E147" s="182" t="s">
        <v>72</v>
      </c>
      <c r="F147" s="180" t="s">
        <v>349</v>
      </c>
      <c r="G147" s="181">
        <f>G148+G149</f>
        <v>500</v>
      </c>
    </row>
    <row r="148" spans="1:7" ht="12.75">
      <c r="A148" s="176" t="s">
        <v>166</v>
      </c>
      <c r="B148" s="177" t="s">
        <v>127</v>
      </c>
      <c r="C148" s="178" t="s">
        <v>94</v>
      </c>
      <c r="D148" s="178" t="s">
        <v>90</v>
      </c>
      <c r="E148" s="182" t="s">
        <v>72</v>
      </c>
      <c r="F148" s="180" t="s">
        <v>65</v>
      </c>
      <c r="G148" s="181">
        <v>300</v>
      </c>
    </row>
    <row r="149" spans="1:7" ht="12.75">
      <c r="A149" s="176" t="s">
        <v>473</v>
      </c>
      <c r="B149" s="177" t="s">
        <v>127</v>
      </c>
      <c r="C149" s="178" t="s">
        <v>94</v>
      </c>
      <c r="D149" s="178" t="s">
        <v>90</v>
      </c>
      <c r="E149" s="182" t="s">
        <v>72</v>
      </c>
      <c r="F149" s="180" t="s">
        <v>474</v>
      </c>
      <c r="G149" s="181">
        <v>200</v>
      </c>
    </row>
    <row r="150" spans="1:7" ht="12.75">
      <c r="A150" s="176" t="s">
        <v>350</v>
      </c>
      <c r="B150" s="177" t="s">
        <v>127</v>
      </c>
      <c r="C150" s="178" t="s">
        <v>94</v>
      </c>
      <c r="D150" s="178" t="s">
        <v>90</v>
      </c>
      <c r="E150" s="182" t="s">
        <v>72</v>
      </c>
      <c r="F150" s="180" t="s">
        <v>351</v>
      </c>
      <c r="G150" s="181">
        <f>G151</f>
        <v>0</v>
      </c>
    </row>
    <row r="151" spans="1:7" ht="12.75">
      <c r="A151" s="176" t="s">
        <v>352</v>
      </c>
      <c r="B151" s="177" t="s">
        <v>127</v>
      </c>
      <c r="C151" s="178" t="s">
        <v>94</v>
      </c>
      <c r="D151" s="178" t="s">
        <v>90</v>
      </c>
      <c r="E151" s="182" t="s">
        <v>72</v>
      </c>
      <c r="F151" s="180" t="s">
        <v>353</v>
      </c>
      <c r="G151" s="181">
        <f>G153</f>
        <v>0</v>
      </c>
    </row>
    <row r="152" spans="1:7" ht="12.75">
      <c r="A152" s="193" t="s">
        <v>213</v>
      </c>
      <c r="B152" s="177" t="s">
        <v>127</v>
      </c>
      <c r="C152" s="178" t="s">
        <v>94</v>
      </c>
      <c r="D152" s="178" t="s">
        <v>90</v>
      </c>
      <c r="E152" s="182" t="s">
        <v>72</v>
      </c>
      <c r="F152" s="184" t="s">
        <v>203</v>
      </c>
      <c r="G152" s="181">
        <v>0</v>
      </c>
    </row>
    <row r="153" spans="1:7" ht="12.75">
      <c r="A153" s="193" t="s">
        <v>167</v>
      </c>
      <c r="B153" s="177" t="s">
        <v>127</v>
      </c>
      <c r="C153" s="178" t="s">
        <v>94</v>
      </c>
      <c r="D153" s="178" t="s">
        <v>90</v>
      </c>
      <c r="E153" s="182" t="s">
        <v>72</v>
      </c>
      <c r="F153" s="184" t="s">
        <v>204</v>
      </c>
      <c r="G153" s="181">
        <v>0</v>
      </c>
    </row>
    <row r="154" spans="1:7" ht="12.75">
      <c r="A154" s="176" t="s">
        <v>168</v>
      </c>
      <c r="B154" s="177" t="s">
        <v>127</v>
      </c>
      <c r="C154" s="178" t="s">
        <v>94</v>
      </c>
      <c r="D154" s="178" t="s">
        <v>90</v>
      </c>
      <c r="E154" s="182" t="s">
        <v>72</v>
      </c>
      <c r="F154" s="184" t="s">
        <v>205</v>
      </c>
      <c r="G154" s="181">
        <v>0</v>
      </c>
    </row>
    <row r="155" spans="1:7" ht="12.75" hidden="1">
      <c r="A155" s="176" t="s">
        <v>346</v>
      </c>
      <c r="B155" s="177" t="s">
        <v>127</v>
      </c>
      <c r="C155" s="178" t="s">
        <v>94</v>
      </c>
      <c r="D155" s="178" t="s">
        <v>90</v>
      </c>
      <c r="E155" s="182" t="s">
        <v>372</v>
      </c>
      <c r="F155" s="180" t="s">
        <v>347</v>
      </c>
      <c r="G155" s="181">
        <f>G156</f>
        <v>0</v>
      </c>
    </row>
    <row r="156" spans="1:7" ht="12.75" hidden="1">
      <c r="A156" s="176" t="s">
        <v>348</v>
      </c>
      <c r="B156" s="177" t="s">
        <v>127</v>
      </c>
      <c r="C156" s="178" t="s">
        <v>94</v>
      </c>
      <c r="D156" s="178" t="s">
        <v>90</v>
      </c>
      <c r="E156" s="182" t="s">
        <v>372</v>
      </c>
      <c r="F156" s="180" t="s">
        <v>349</v>
      </c>
      <c r="G156" s="181">
        <f>G157</f>
        <v>0</v>
      </c>
    </row>
    <row r="157" spans="1:7" ht="12.75" hidden="1">
      <c r="A157" s="176" t="s">
        <v>166</v>
      </c>
      <c r="B157" s="177" t="s">
        <v>127</v>
      </c>
      <c r="C157" s="178" t="s">
        <v>94</v>
      </c>
      <c r="D157" s="178" t="s">
        <v>90</v>
      </c>
      <c r="E157" s="182" t="s">
        <v>372</v>
      </c>
      <c r="F157" s="180" t="s">
        <v>65</v>
      </c>
      <c r="G157" s="181">
        <v>0</v>
      </c>
    </row>
    <row r="158" spans="1:7" ht="0.75" customHeight="1">
      <c r="A158" s="183" t="s">
        <v>373</v>
      </c>
      <c r="B158" s="177" t="s">
        <v>127</v>
      </c>
      <c r="C158" s="178" t="s">
        <v>94</v>
      </c>
      <c r="D158" s="178" t="s">
        <v>90</v>
      </c>
      <c r="E158" s="182" t="s">
        <v>331</v>
      </c>
      <c r="F158" s="180"/>
      <c r="G158" s="181">
        <f>G159</f>
        <v>0</v>
      </c>
    </row>
    <row r="159" spans="1:7" ht="12.75" hidden="1">
      <c r="A159" s="176" t="s">
        <v>346</v>
      </c>
      <c r="B159" s="177" t="s">
        <v>127</v>
      </c>
      <c r="C159" s="178" t="s">
        <v>94</v>
      </c>
      <c r="D159" s="178" t="s">
        <v>90</v>
      </c>
      <c r="E159" s="182" t="s">
        <v>331</v>
      </c>
      <c r="F159" s="180" t="s">
        <v>347</v>
      </c>
      <c r="G159" s="181">
        <f>G160</f>
        <v>0</v>
      </c>
    </row>
    <row r="160" spans="1:7" ht="12.75" hidden="1">
      <c r="A160" s="176" t="s">
        <v>348</v>
      </c>
      <c r="B160" s="177" t="s">
        <v>127</v>
      </c>
      <c r="C160" s="178" t="s">
        <v>94</v>
      </c>
      <c r="D160" s="178" t="s">
        <v>90</v>
      </c>
      <c r="E160" s="182" t="s">
        <v>331</v>
      </c>
      <c r="F160" s="180" t="s">
        <v>349</v>
      </c>
      <c r="G160" s="181">
        <f>G161</f>
        <v>0</v>
      </c>
    </row>
    <row r="161" spans="1:7" ht="10.5" customHeight="1" hidden="1">
      <c r="A161" s="176" t="s">
        <v>166</v>
      </c>
      <c r="B161" s="177" t="s">
        <v>127</v>
      </c>
      <c r="C161" s="178" t="s">
        <v>94</v>
      </c>
      <c r="D161" s="178" t="s">
        <v>90</v>
      </c>
      <c r="E161" s="182" t="s">
        <v>331</v>
      </c>
      <c r="F161" s="180" t="s">
        <v>65</v>
      </c>
      <c r="G161" s="181">
        <v>0</v>
      </c>
    </row>
    <row r="162" spans="1:7" ht="1.5" customHeight="1" hidden="1">
      <c r="A162" s="183" t="s">
        <v>374</v>
      </c>
      <c r="B162" s="177" t="s">
        <v>127</v>
      </c>
      <c r="C162" s="178" t="s">
        <v>94</v>
      </c>
      <c r="D162" s="178" t="s">
        <v>90</v>
      </c>
      <c r="E162" s="182" t="s">
        <v>375</v>
      </c>
      <c r="F162" s="180"/>
      <c r="G162" s="181">
        <f>G163</f>
        <v>0</v>
      </c>
    </row>
    <row r="163" spans="1:7" ht="12.75" hidden="1">
      <c r="A163" s="176" t="s">
        <v>346</v>
      </c>
      <c r="B163" s="177" t="s">
        <v>127</v>
      </c>
      <c r="C163" s="178" t="s">
        <v>94</v>
      </c>
      <c r="D163" s="178" t="s">
        <v>90</v>
      </c>
      <c r="E163" s="182" t="s">
        <v>375</v>
      </c>
      <c r="F163" s="180" t="s">
        <v>347</v>
      </c>
      <c r="G163" s="181">
        <f>G164</f>
        <v>0</v>
      </c>
    </row>
    <row r="164" spans="1:7" ht="12.75" hidden="1">
      <c r="A164" s="176" t="s">
        <v>348</v>
      </c>
      <c r="B164" s="177" t="s">
        <v>127</v>
      </c>
      <c r="C164" s="178" t="s">
        <v>94</v>
      </c>
      <c r="D164" s="178" t="s">
        <v>90</v>
      </c>
      <c r="E164" s="182" t="s">
        <v>375</v>
      </c>
      <c r="F164" s="180" t="s">
        <v>349</v>
      </c>
      <c r="G164" s="181">
        <f>G165</f>
        <v>0</v>
      </c>
    </row>
    <row r="165" spans="1:7" ht="12.75" hidden="1">
      <c r="A165" s="176" t="s">
        <v>166</v>
      </c>
      <c r="B165" s="177" t="s">
        <v>127</v>
      </c>
      <c r="C165" s="178" t="s">
        <v>94</v>
      </c>
      <c r="D165" s="178" t="s">
        <v>90</v>
      </c>
      <c r="E165" s="182" t="s">
        <v>375</v>
      </c>
      <c r="F165" s="180" t="s">
        <v>65</v>
      </c>
      <c r="G165" s="181">
        <v>0</v>
      </c>
    </row>
    <row r="166" spans="1:7" ht="12.75" hidden="1">
      <c r="A166" s="183" t="s">
        <v>376</v>
      </c>
      <c r="B166" s="177" t="s">
        <v>127</v>
      </c>
      <c r="C166" s="178" t="s">
        <v>94</v>
      </c>
      <c r="D166" s="178" t="s">
        <v>90</v>
      </c>
      <c r="E166" s="182" t="s">
        <v>377</v>
      </c>
      <c r="F166" s="180"/>
      <c r="G166" s="181">
        <f>G167</f>
        <v>0</v>
      </c>
    </row>
    <row r="167" spans="1:7" ht="12.75" hidden="1">
      <c r="A167" s="176" t="s">
        <v>346</v>
      </c>
      <c r="B167" s="177" t="s">
        <v>127</v>
      </c>
      <c r="C167" s="178" t="s">
        <v>94</v>
      </c>
      <c r="D167" s="178" t="s">
        <v>90</v>
      </c>
      <c r="E167" s="182" t="s">
        <v>378</v>
      </c>
      <c r="F167" s="180" t="s">
        <v>347</v>
      </c>
      <c r="G167" s="181">
        <f>G168</f>
        <v>0</v>
      </c>
    </row>
    <row r="168" spans="1:7" ht="12.75" hidden="1">
      <c r="A168" s="176" t="s">
        <v>348</v>
      </c>
      <c r="B168" s="177" t="s">
        <v>127</v>
      </c>
      <c r="C168" s="178" t="s">
        <v>94</v>
      </c>
      <c r="D168" s="178" t="s">
        <v>90</v>
      </c>
      <c r="E168" s="182" t="s">
        <v>378</v>
      </c>
      <c r="F168" s="180" t="s">
        <v>349</v>
      </c>
      <c r="G168" s="181">
        <f>G169</f>
        <v>0</v>
      </c>
    </row>
    <row r="169" spans="1:7" ht="12.75" hidden="1">
      <c r="A169" s="176" t="s">
        <v>166</v>
      </c>
      <c r="B169" s="177" t="s">
        <v>127</v>
      </c>
      <c r="C169" s="178" t="s">
        <v>94</v>
      </c>
      <c r="D169" s="178" t="s">
        <v>90</v>
      </c>
      <c r="E169" s="182" t="s">
        <v>378</v>
      </c>
      <c r="F169" s="180" t="s">
        <v>65</v>
      </c>
      <c r="G169" s="181">
        <v>0</v>
      </c>
    </row>
    <row r="170" spans="1:7" ht="0.75" customHeight="1" hidden="1">
      <c r="A170" s="176" t="s">
        <v>379</v>
      </c>
      <c r="B170" s="177" t="s">
        <v>127</v>
      </c>
      <c r="C170" s="178" t="s">
        <v>94</v>
      </c>
      <c r="D170" s="178" t="s">
        <v>90</v>
      </c>
      <c r="E170" s="182" t="s">
        <v>332</v>
      </c>
      <c r="F170" s="180"/>
      <c r="G170" s="181">
        <f aca="true" t="shared" si="2" ref="G170:G176">G171</f>
        <v>0</v>
      </c>
    </row>
    <row r="171" spans="1:7" ht="12.75" hidden="1">
      <c r="A171" s="176" t="s">
        <v>380</v>
      </c>
      <c r="B171" s="177" t="s">
        <v>127</v>
      </c>
      <c r="C171" s="178" t="s">
        <v>94</v>
      </c>
      <c r="D171" s="178" t="s">
        <v>90</v>
      </c>
      <c r="E171" s="182" t="s">
        <v>332</v>
      </c>
      <c r="F171" s="180" t="s">
        <v>381</v>
      </c>
      <c r="G171" s="181">
        <f t="shared" si="2"/>
        <v>0</v>
      </c>
    </row>
    <row r="172" spans="1:7" ht="12.75" hidden="1">
      <c r="A172" s="176" t="s">
        <v>382</v>
      </c>
      <c r="B172" s="177" t="s">
        <v>127</v>
      </c>
      <c r="C172" s="178" t="s">
        <v>94</v>
      </c>
      <c r="D172" s="178" t="s">
        <v>90</v>
      </c>
      <c r="E172" s="182" t="s">
        <v>332</v>
      </c>
      <c r="F172" s="180" t="s">
        <v>383</v>
      </c>
      <c r="G172" s="181">
        <f t="shared" si="2"/>
        <v>0</v>
      </c>
    </row>
    <row r="173" spans="1:7" ht="12.75" hidden="1">
      <c r="A173" s="185" t="s">
        <v>326</v>
      </c>
      <c r="B173" s="177" t="s">
        <v>127</v>
      </c>
      <c r="C173" s="178" t="s">
        <v>94</v>
      </c>
      <c r="D173" s="178" t="s">
        <v>90</v>
      </c>
      <c r="E173" s="182" t="s">
        <v>332</v>
      </c>
      <c r="F173" s="180" t="s">
        <v>333</v>
      </c>
      <c r="G173" s="181">
        <v>0</v>
      </c>
    </row>
    <row r="174" spans="1:7" ht="11.25" customHeight="1" hidden="1">
      <c r="A174" s="185" t="s">
        <v>384</v>
      </c>
      <c r="B174" s="177" t="s">
        <v>127</v>
      </c>
      <c r="C174" s="178" t="s">
        <v>94</v>
      </c>
      <c r="D174" s="178" t="s">
        <v>90</v>
      </c>
      <c r="E174" s="182" t="s">
        <v>332</v>
      </c>
      <c r="F174" s="180"/>
      <c r="G174" s="181">
        <f t="shared" si="2"/>
        <v>0</v>
      </c>
    </row>
    <row r="175" spans="1:7" ht="12.75" hidden="1">
      <c r="A175" s="176" t="s">
        <v>380</v>
      </c>
      <c r="B175" s="177" t="s">
        <v>127</v>
      </c>
      <c r="C175" s="178" t="s">
        <v>94</v>
      </c>
      <c r="D175" s="178" t="s">
        <v>90</v>
      </c>
      <c r="E175" s="182" t="s">
        <v>332</v>
      </c>
      <c r="F175" s="180" t="s">
        <v>381</v>
      </c>
      <c r="G175" s="181">
        <f t="shared" si="2"/>
        <v>0</v>
      </c>
    </row>
    <row r="176" spans="1:7" ht="12.75" hidden="1">
      <c r="A176" s="176" t="s">
        <v>382</v>
      </c>
      <c r="B176" s="177" t="s">
        <v>127</v>
      </c>
      <c r="C176" s="178" t="s">
        <v>94</v>
      </c>
      <c r="D176" s="178" t="s">
        <v>90</v>
      </c>
      <c r="E176" s="182" t="s">
        <v>332</v>
      </c>
      <c r="F176" s="180" t="s">
        <v>383</v>
      </c>
      <c r="G176" s="181">
        <f t="shared" si="2"/>
        <v>0</v>
      </c>
    </row>
    <row r="177" spans="1:7" ht="12.75" hidden="1">
      <c r="A177" s="185" t="s">
        <v>326</v>
      </c>
      <c r="B177" s="177" t="s">
        <v>127</v>
      </c>
      <c r="C177" s="178" t="s">
        <v>94</v>
      </c>
      <c r="D177" s="178" t="s">
        <v>90</v>
      </c>
      <c r="E177" s="182" t="s">
        <v>332</v>
      </c>
      <c r="F177" s="180" t="s">
        <v>333</v>
      </c>
      <c r="G177" s="181">
        <v>0</v>
      </c>
    </row>
    <row r="178" spans="1:7" ht="12.75">
      <c r="A178" s="176" t="s">
        <v>385</v>
      </c>
      <c r="B178" s="177" t="s">
        <v>127</v>
      </c>
      <c r="C178" s="178" t="s">
        <v>94</v>
      </c>
      <c r="D178" s="178" t="s">
        <v>95</v>
      </c>
      <c r="E178" s="182" t="s">
        <v>386</v>
      </c>
      <c r="F178" s="180"/>
      <c r="G178" s="181">
        <f>G179+G200+G189+G192+G196</f>
        <v>2564</v>
      </c>
    </row>
    <row r="179" spans="1:7" ht="12.75">
      <c r="A179" s="183" t="s">
        <v>387</v>
      </c>
      <c r="B179" s="177" t="s">
        <v>127</v>
      </c>
      <c r="C179" s="178" t="s">
        <v>94</v>
      </c>
      <c r="D179" s="178" t="s">
        <v>95</v>
      </c>
      <c r="E179" s="182" t="s">
        <v>73</v>
      </c>
      <c r="F179" s="180"/>
      <c r="G179" s="181">
        <f>G180+G184</f>
        <v>1339.8</v>
      </c>
    </row>
    <row r="180" spans="1:7" ht="12.75">
      <c r="A180" s="176" t="s">
        <v>346</v>
      </c>
      <c r="B180" s="177" t="s">
        <v>127</v>
      </c>
      <c r="C180" s="178" t="s">
        <v>94</v>
      </c>
      <c r="D180" s="178" t="s">
        <v>95</v>
      </c>
      <c r="E180" s="182" t="s">
        <v>73</v>
      </c>
      <c r="F180" s="180" t="s">
        <v>347</v>
      </c>
      <c r="G180" s="181">
        <f>G181</f>
        <v>1339.8</v>
      </c>
    </row>
    <row r="181" spans="1:7" ht="12.75">
      <c r="A181" s="176" t="s">
        <v>348</v>
      </c>
      <c r="B181" s="177" t="s">
        <v>127</v>
      </c>
      <c r="C181" s="178" t="s">
        <v>94</v>
      </c>
      <c r="D181" s="178" t="s">
        <v>95</v>
      </c>
      <c r="E181" s="182" t="s">
        <v>73</v>
      </c>
      <c r="F181" s="180" t="s">
        <v>349</v>
      </c>
      <c r="G181" s="181">
        <f>G182+G183</f>
        <v>1339.8</v>
      </c>
    </row>
    <row r="182" spans="1:7" ht="12.75">
      <c r="A182" s="176" t="s">
        <v>166</v>
      </c>
      <c r="B182" s="177" t="s">
        <v>127</v>
      </c>
      <c r="C182" s="178" t="s">
        <v>94</v>
      </c>
      <c r="D182" s="178" t="s">
        <v>95</v>
      </c>
      <c r="E182" s="182" t="s">
        <v>73</v>
      </c>
      <c r="F182" s="180" t="s">
        <v>65</v>
      </c>
      <c r="G182" s="181">
        <f>1243.2-3.4</f>
        <v>1239.8</v>
      </c>
    </row>
    <row r="183" spans="1:7" ht="12.75">
      <c r="A183" s="176" t="s">
        <v>473</v>
      </c>
      <c r="B183" s="177" t="s">
        <v>127</v>
      </c>
      <c r="C183" s="178" t="s">
        <v>94</v>
      </c>
      <c r="D183" s="178" t="s">
        <v>95</v>
      </c>
      <c r="E183" s="182" t="s">
        <v>73</v>
      </c>
      <c r="F183" s="180" t="s">
        <v>474</v>
      </c>
      <c r="G183" s="181">
        <v>100</v>
      </c>
    </row>
    <row r="184" spans="1:7" ht="12.75">
      <c r="A184" s="176" t="s">
        <v>350</v>
      </c>
      <c r="B184" s="177" t="s">
        <v>127</v>
      </c>
      <c r="C184" s="178" t="s">
        <v>94</v>
      </c>
      <c r="D184" s="178" t="s">
        <v>95</v>
      </c>
      <c r="E184" s="182" t="s">
        <v>73</v>
      </c>
      <c r="F184" s="180" t="s">
        <v>351</v>
      </c>
      <c r="G184" s="181">
        <f>G185</f>
        <v>0</v>
      </c>
    </row>
    <row r="185" spans="1:7" ht="12.75">
      <c r="A185" s="176" t="s">
        <v>352</v>
      </c>
      <c r="B185" s="177" t="s">
        <v>127</v>
      </c>
      <c r="C185" s="178" t="s">
        <v>94</v>
      </c>
      <c r="D185" s="178" t="s">
        <v>95</v>
      </c>
      <c r="E185" s="182" t="s">
        <v>73</v>
      </c>
      <c r="F185" s="180" t="s">
        <v>353</v>
      </c>
      <c r="G185" s="181">
        <f>G188+G186+G187</f>
        <v>0</v>
      </c>
    </row>
    <row r="186" spans="1:7" ht="12.75">
      <c r="A186" s="193" t="s">
        <v>213</v>
      </c>
      <c r="B186" s="177" t="s">
        <v>127</v>
      </c>
      <c r="C186" s="178" t="s">
        <v>94</v>
      </c>
      <c r="D186" s="178" t="s">
        <v>95</v>
      </c>
      <c r="E186" s="182" t="s">
        <v>73</v>
      </c>
      <c r="F186" s="184" t="s">
        <v>203</v>
      </c>
      <c r="G186" s="181">
        <v>0</v>
      </c>
    </row>
    <row r="187" spans="1:7" ht="12.75">
      <c r="A187" s="193" t="s">
        <v>167</v>
      </c>
      <c r="B187" s="177" t="s">
        <v>127</v>
      </c>
      <c r="C187" s="178" t="s">
        <v>94</v>
      </c>
      <c r="D187" s="178" t="s">
        <v>95</v>
      </c>
      <c r="E187" s="182" t="s">
        <v>73</v>
      </c>
      <c r="F187" s="184" t="s">
        <v>204</v>
      </c>
      <c r="G187" s="181">
        <v>0</v>
      </c>
    </row>
    <row r="188" spans="1:7" ht="12" customHeight="1">
      <c r="A188" s="183" t="s">
        <v>168</v>
      </c>
      <c r="B188" s="177" t="s">
        <v>127</v>
      </c>
      <c r="C188" s="178" t="s">
        <v>94</v>
      </c>
      <c r="D188" s="178" t="s">
        <v>95</v>
      </c>
      <c r="E188" s="182" t="s">
        <v>73</v>
      </c>
      <c r="F188" s="184" t="s">
        <v>205</v>
      </c>
      <c r="G188" s="181">
        <v>0</v>
      </c>
    </row>
    <row r="189" spans="1:7" ht="3.75" customHeight="1" hidden="1">
      <c r="A189" s="176" t="s">
        <v>346</v>
      </c>
      <c r="B189" s="177" t="s">
        <v>127</v>
      </c>
      <c r="C189" s="178" t="s">
        <v>94</v>
      </c>
      <c r="D189" s="178" t="s">
        <v>95</v>
      </c>
      <c r="E189" s="182" t="s">
        <v>388</v>
      </c>
      <c r="F189" s="180" t="s">
        <v>347</v>
      </c>
      <c r="G189" s="181">
        <f>G190</f>
        <v>0</v>
      </c>
    </row>
    <row r="190" spans="1:7" ht="12.75" hidden="1">
      <c r="A190" s="176" t="s">
        <v>348</v>
      </c>
      <c r="B190" s="177" t="s">
        <v>127</v>
      </c>
      <c r="C190" s="178" t="s">
        <v>94</v>
      </c>
      <c r="D190" s="178" t="s">
        <v>95</v>
      </c>
      <c r="E190" s="182" t="s">
        <v>388</v>
      </c>
      <c r="F190" s="180" t="s">
        <v>349</v>
      </c>
      <c r="G190" s="181">
        <f>G191</f>
        <v>0</v>
      </c>
    </row>
    <row r="191" spans="1:7" ht="12" customHeight="1">
      <c r="A191" s="176" t="s">
        <v>166</v>
      </c>
      <c r="B191" s="177" t="s">
        <v>127</v>
      </c>
      <c r="C191" s="178" t="s">
        <v>94</v>
      </c>
      <c r="D191" s="178" t="s">
        <v>95</v>
      </c>
      <c r="E191" s="182" t="s">
        <v>388</v>
      </c>
      <c r="F191" s="180" t="s">
        <v>65</v>
      </c>
      <c r="G191" s="181">
        <v>0</v>
      </c>
    </row>
    <row r="192" spans="1:7" ht="13.5" customHeight="1">
      <c r="A192" s="183" t="s">
        <v>389</v>
      </c>
      <c r="B192" s="177" t="s">
        <v>127</v>
      </c>
      <c r="C192" s="178" t="s">
        <v>94</v>
      </c>
      <c r="D192" s="178" t="s">
        <v>95</v>
      </c>
      <c r="E192" s="182" t="s">
        <v>390</v>
      </c>
      <c r="F192" s="180"/>
      <c r="G192" s="181">
        <f>G193</f>
        <v>1190.8</v>
      </c>
    </row>
    <row r="193" spans="1:7" ht="12.75" customHeight="1">
      <c r="A193" s="176" t="s">
        <v>346</v>
      </c>
      <c r="B193" s="177" t="s">
        <v>127</v>
      </c>
      <c r="C193" s="178" t="s">
        <v>94</v>
      </c>
      <c r="D193" s="178" t="s">
        <v>95</v>
      </c>
      <c r="E193" s="182" t="s">
        <v>390</v>
      </c>
      <c r="F193" s="180" t="s">
        <v>347</v>
      </c>
      <c r="G193" s="181">
        <f>G194</f>
        <v>1190.8</v>
      </c>
    </row>
    <row r="194" spans="1:7" ht="14.25" customHeight="1">
      <c r="A194" s="176" t="s">
        <v>348</v>
      </c>
      <c r="B194" s="177" t="s">
        <v>127</v>
      </c>
      <c r="C194" s="178" t="s">
        <v>94</v>
      </c>
      <c r="D194" s="178" t="s">
        <v>95</v>
      </c>
      <c r="E194" s="182" t="s">
        <v>390</v>
      </c>
      <c r="F194" s="180" t="s">
        <v>349</v>
      </c>
      <c r="G194" s="181">
        <f>G195</f>
        <v>1190.8</v>
      </c>
    </row>
    <row r="195" spans="1:7" ht="14.25" customHeight="1">
      <c r="A195" s="176" t="s">
        <v>166</v>
      </c>
      <c r="B195" s="177" t="s">
        <v>127</v>
      </c>
      <c r="C195" s="178" t="s">
        <v>94</v>
      </c>
      <c r="D195" s="178" t="s">
        <v>95</v>
      </c>
      <c r="E195" s="182" t="s">
        <v>390</v>
      </c>
      <c r="F195" s="180" t="s">
        <v>65</v>
      </c>
      <c r="G195" s="181">
        <v>1190.8</v>
      </c>
    </row>
    <row r="196" spans="1:7" ht="2.25" customHeight="1">
      <c r="A196" s="183" t="s">
        <v>391</v>
      </c>
      <c r="B196" s="177" t="s">
        <v>127</v>
      </c>
      <c r="C196" s="178" t="s">
        <v>94</v>
      </c>
      <c r="D196" s="178" t="s">
        <v>95</v>
      </c>
      <c r="E196" s="182" t="s">
        <v>392</v>
      </c>
      <c r="F196" s="180"/>
      <c r="G196" s="181">
        <f>G197</f>
        <v>0</v>
      </c>
    </row>
    <row r="197" spans="1:7" ht="14.25" customHeight="1" hidden="1">
      <c r="A197" s="176" t="s">
        <v>346</v>
      </c>
      <c r="B197" s="177" t="s">
        <v>127</v>
      </c>
      <c r="C197" s="178" t="s">
        <v>94</v>
      </c>
      <c r="D197" s="178" t="s">
        <v>95</v>
      </c>
      <c r="E197" s="182" t="s">
        <v>392</v>
      </c>
      <c r="F197" s="180" t="s">
        <v>347</v>
      </c>
      <c r="G197" s="181">
        <f>G198</f>
        <v>0</v>
      </c>
    </row>
    <row r="198" spans="1:7" ht="12.75" customHeight="1" hidden="1">
      <c r="A198" s="176" t="s">
        <v>348</v>
      </c>
      <c r="B198" s="177" t="s">
        <v>127</v>
      </c>
      <c r="C198" s="178" t="s">
        <v>94</v>
      </c>
      <c r="D198" s="178" t="s">
        <v>95</v>
      </c>
      <c r="E198" s="182" t="s">
        <v>392</v>
      </c>
      <c r="F198" s="180" t="s">
        <v>349</v>
      </c>
      <c r="G198" s="181">
        <f>G199</f>
        <v>0</v>
      </c>
    </row>
    <row r="199" spans="1:7" ht="12.75" customHeight="1" hidden="1">
      <c r="A199" s="176" t="s">
        <v>166</v>
      </c>
      <c r="B199" s="177" t="s">
        <v>127</v>
      </c>
      <c r="C199" s="178" t="s">
        <v>94</v>
      </c>
      <c r="D199" s="178" t="s">
        <v>95</v>
      </c>
      <c r="E199" s="182" t="s">
        <v>392</v>
      </c>
      <c r="F199" s="180" t="s">
        <v>65</v>
      </c>
      <c r="G199" s="181">
        <v>0</v>
      </c>
    </row>
    <row r="200" spans="1:7" ht="13.5" customHeight="1">
      <c r="A200" s="183" t="s">
        <v>536</v>
      </c>
      <c r="B200" s="177" t="s">
        <v>127</v>
      </c>
      <c r="C200" s="178" t="s">
        <v>94</v>
      </c>
      <c r="D200" s="178" t="s">
        <v>95</v>
      </c>
      <c r="E200" s="182" t="s">
        <v>535</v>
      </c>
      <c r="F200" s="180"/>
      <c r="G200" s="181">
        <f>G201</f>
        <v>33.4</v>
      </c>
    </row>
    <row r="201" spans="1:7" ht="12.75" customHeight="1">
      <c r="A201" s="176" t="s">
        <v>346</v>
      </c>
      <c r="B201" s="177" t="s">
        <v>127</v>
      </c>
      <c r="C201" s="178" t="s">
        <v>94</v>
      </c>
      <c r="D201" s="178" t="s">
        <v>95</v>
      </c>
      <c r="E201" s="182" t="s">
        <v>535</v>
      </c>
      <c r="F201" s="180" t="s">
        <v>347</v>
      </c>
      <c r="G201" s="181">
        <f>G202</f>
        <v>33.4</v>
      </c>
    </row>
    <row r="202" spans="1:7" ht="12" customHeight="1">
      <c r="A202" s="176" t="s">
        <v>348</v>
      </c>
      <c r="B202" s="177" t="s">
        <v>127</v>
      </c>
      <c r="C202" s="178" t="s">
        <v>94</v>
      </c>
      <c r="D202" s="178" t="s">
        <v>95</v>
      </c>
      <c r="E202" s="182" t="s">
        <v>535</v>
      </c>
      <c r="F202" s="180" t="s">
        <v>349</v>
      </c>
      <c r="G202" s="181">
        <f>G203</f>
        <v>33.4</v>
      </c>
    </row>
    <row r="203" spans="1:7" ht="14.25" customHeight="1">
      <c r="A203" s="176" t="s">
        <v>166</v>
      </c>
      <c r="B203" s="177" t="s">
        <v>127</v>
      </c>
      <c r="C203" s="178" t="s">
        <v>94</v>
      </c>
      <c r="D203" s="178" t="s">
        <v>95</v>
      </c>
      <c r="E203" s="182" t="s">
        <v>535</v>
      </c>
      <c r="F203" s="180" t="s">
        <v>65</v>
      </c>
      <c r="G203" s="181">
        <v>33.4</v>
      </c>
    </row>
    <row r="204" spans="1:7" ht="12.75">
      <c r="A204" s="176" t="s">
        <v>180</v>
      </c>
      <c r="B204" s="177" t="s">
        <v>127</v>
      </c>
      <c r="C204" s="178" t="s">
        <v>96</v>
      </c>
      <c r="D204" s="178" t="s">
        <v>335</v>
      </c>
      <c r="E204" s="179"/>
      <c r="F204" s="180"/>
      <c r="G204" s="181">
        <f>G205</f>
        <v>816</v>
      </c>
    </row>
    <row r="205" spans="1:7" ht="12.75">
      <c r="A205" s="176" t="s">
        <v>264</v>
      </c>
      <c r="B205" s="177" t="s">
        <v>127</v>
      </c>
      <c r="C205" s="178" t="s">
        <v>96</v>
      </c>
      <c r="D205" s="178" t="s">
        <v>89</v>
      </c>
      <c r="E205" s="179"/>
      <c r="F205" s="180"/>
      <c r="G205" s="181">
        <f>G206</f>
        <v>816</v>
      </c>
    </row>
    <row r="206" spans="1:7" ht="12.75">
      <c r="A206" s="183" t="s">
        <v>397</v>
      </c>
      <c r="B206" s="177" t="s">
        <v>127</v>
      </c>
      <c r="C206" s="178" t="s">
        <v>96</v>
      </c>
      <c r="D206" s="178" t="s">
        <v>89</v>
      </c>
      <c r="E206" s="182" t="s">
        <v>398</v>
      </c>
      <c r="F206" s="184" t="s">
        <v>399</v>
      </c>
      <c r="G206" s="181">
        <f>G207</f>
        <v>816</v>
      </c>
    </row>
    <row r="207" spans="1:7" ht="12.75">
      <c r="A207" s="183" t="s">
        <v>400</v>
      </c>
      <c r="B207" s="177" t="s">
        <v>127</v>
      </c>
      <c r="C207" s="178" t="s">
        <v>96</v>
      </c>
      <c r="D207" s="178" t="s">
        <v>89</v>
      </c>
      <c r="E207" s="182" t="s">
        <v>398</v>
      </c>
      <c r="F207" s="184" t="s">
        <v>401</v>
      </c>
      <c r="G207" s="181">
        <f>G208+G209</f>
        <v>816</v>
      </c>
    </row>
    <row r="208" spans="1:7" ht="12.75">
      <c r="A208" s="183" t="s">
        <v>182</v>
      </c>
      <c r="B208" s="177" t="s">
        <v>127</v>
      </c>
      <c r="C208" s="178" t="s">
        <v>96</v>
      </c>
      <c r="D208" s="178" t="s">
        <v>89</v>
      </c>
      <c r="E208" s="182" t="s">
        <v>398</v>
      </c>
      <c r="F208" s="184" t="s">
        <v>402</v>
      </c>
      <c r="G208" s="181">
        <v>816</v>
      </c>
    </row>
    <row r="209" spans="1:7" ht="12.75">
      <c r="A209" s="183" t="s">
        <v>403</v>
      </c>
      <c r="B209" s="177" t="s">
        <v>127</v>
      </c>
      <c r="C209" s="178" t="s">
        <v>96</v>
      </c>
      <c r="D209" s="178" t="s">
        <v>89</v>
      </c>
      <c r="E209" s="182" t="s">
        <v>404</v>
      </c>
      <c r="F209" s="184" t="s">
        <v>405</v>
      </c>
      <c r="G209" s="181">
        <v>0</v>
      </c>
    </row>
    <row r="210" spans="1:7" ht="12.75" hidden="1">
      <c r="A210" s="176" t="s">
        <v>25</v>
      </c>
      <c r="B210" s="177" t="s">
        <v>127</v>
      </c>
      <c r="C210" s="178" t="s">
        <v>97</v>
      </c>
      <c r="D210" s="178" t="s">
        <v>335</v>
      </c>
      <c r="E210" s="179"/>
      <c r="F210" s="180"/>
      <c r="G210" s="181">
        <f aca="true" t="shared" si="3" ref="G210:G215">G211</f>
        <v>0</v>
      </c>
    </row>
    <row r="211" spans="1:7" ht="12.75" hidden="1">
      <c r="A211" s="176" t="s">
        <v>32</v>
      </c>
      <c r="B211" s="177" t="s">
        <v>127</v>
      </c>
      <c r="C211" s="178" t="s">
        <v>97</v>
      </c>
      <c r="D211" s="178" t="s">
        <v>89</v>
      </c>
      <c r="E211" s="179"/>
      <c r="F211" s="180"/>
      <c r="G211" s="181">
        <f t="shared" si="3"/>
        <v>0</v>
      </c>
    </row>
    <row r="212" spans="1:7" ht="12.75" hidden="1">
      <c r="A212" s="176" t="s">
        <v>268</v>
      </c>
      <c r="B212" s="177" t="s">
        <v>127</v>
      </c>
      <c r="C212" s="178" t="s">
        <v>97</v>
      </c>
      <c r="D212" s="178" t="s">
        <v>89</v>
      </c>
      <c r="E212" s="182" t="s">
        <v>194</v>
      </c>
      <c r="F212" s="180"/>
      <c r="G212" s="181">
        <f t="shared" si="3"/>
        <v>0</v>
      </c>
    </row>
    <row r="213" spans="1:7" ht="25.5" hidden="1">
      <c r="A213" s="176" t="s">
        <v>406</v>
      </c>
      <c r="B213" s="177" t="s">
        <v>127</v>
      </c>
      <c r="C213" s="178" t="s">
        <v>97</v>
      </c>
      <c r="D213" s="178" t="s">
        <v>89</v>
      </c>
      <c r="E213" s="182" t="s">
        <v>194</v>
      </c>
      <c r="F213" s="180"/>
      <c r="G213" s="181">
        <f t="shared" si="3"/>
        <v>0</v>
      </c>
    </row>
    <row r="214" spans="1:7" ht="12.75" hidden="1">
      <c r="A214" s="176" t="s">
        <v>407</v>
      </c>
      <c r="B214" s="177" t="s">
        <v>127</v>
      </c>
      <c r="C214" s="178" t="s">
        <v>97</v>
      </c>
      <c r="D214" s="178" t="s">
        <v>89</v>
      </c>
      <c r="E214" s="182" t="s">
        <v>194</v>
      </c>
      <c r="F214" s="180" t="s">
        <v>408</v>
      </c>
      <c r="G214" s="181">
        <f t="shared" si="3"/>
        <v>0</v>
      </c>
    </row>
    <row r="215" spans="1:7" ht="12.75" hidden="1">
      <c r="A215" s="183" t="s">
        <v>409</v>
      </c>
      <c r="B215" s="177" t="s">
        <v>127</v>
      </c>
      <c r="C215" s="178" t="s">
        <v>97</v>
      </c>
      <c r="D215" s="178" t="s">
        <v>89</v>
      </c>
      <c r="E215" s="182" t="s">
        <v>194</v>
      </c>
      <c r="F215" s="184" t="s">
        <v>410</v>
      </c>
      <c r="G215" s="181">
        <f t="shared" si="3"/>
        <v>0</v>
      </c>
    </row>
    <row r="216" spans="1:7" ht="12.75" hidden="1">
      <c r="A216" s="183" t="s">
        <v>184</v>
      </c>
      <c r="B216" s="177" t="s">
        <v>127</v>
      </c>
      <c r="C216" s="178" t="s">
        <v>97</v>
      </c>
      <c r="D216" s="178" t="s">
        <v>89</v>
      </c>
      <c r="E216" s="182" t="s">
        <v>194</v>
      </c>
      <c r="F216" s="184" t="s">
        <v>207</v>
      </c>
      <c r="G216" s="181">
        <v>0</v>
      </c>
    </row>
    <row r="217" spans="1:7" ht="12.75">
      <c r="A217" s="183" t="s">
        <v>411</v>
      </c>
      <c r="B217" s="177" t="s">
        <v>127</v>
      </c>
      <c r="C217" s="177" t="s">
        <v>100</v>
      </c>
      <c r="D217" s="177" t="s">
        <v>335</v>
      </c>
      <c r="E217" s="182"/>
      <c r="F217" s="184"/>
      <c r="G217" s="181">
        <f>G218</f>
        <v>50</v>
      </c>
    </row>
    <row r="218" spans="1:7" ht="12.75">
      <c r="A218" s="183" t="s">
        <v>33</v>
      </c>
      <c r="B218" s="177" t="s">
        <v>127</v>
      </c>
      <c r="C218" s="177" t="s">
        <v>100</v>
      </c>
      <c r="D218" s="177" t="s">
        <v>89</v>
      </c>
      <c r="E218" s="182" t="s">
        <v>386</v>
      </c>
      <c r="F218" s="184"/>
      <c r="G218" s="181">
        <f>G219+G223+G226</f>
        <v>50</v>
      </c>
    </row>
    <row r="219" spans="1:7" ht="25.5">
      <c r="A219" s="183" t="s">
        <v>477</v>
      </c>
      <c r="B219" s="177" t="s">
        <v>127</v>
      </c>
      <c r="C219" s="177" t="s">
        <v>100</v>
      </c>
      <c r="D219" s="177" t="s">
        <v>89</v>
      </c>
      <c r="E219" s="182" t="s">
        <v>187</v>
      </c>
      <c r="F219" s="184"/>
      <c r="G219" s="181">
        <f>G220</f>
        <v>50</v>
      </c>
    </row>
    <row r="220" spans="1:7" ht="12.75">
      <c r="A220" s="176" t="s">
        <v>346</v>
      </c>
      <c r="B220" s="177" t="s">
        <v>127</v>
      </c>
      <c r="C220" s="177" t="s">
        <v>100</v>
      </c>
      <c r="D220" s="177" t="s">
        <v>89</v>
      </c>
      <c r="E220" s="182" t="s">
        <v>187</v>
      </c>
      <c r="F220" s="180" t="s">
        <v>347</v>
      </c>
      <c r="G220" s="181">
        <f>G221</f>
        <v>50</v>
      </c>
    </row>
    <row r="221" spans="1:7" ht="12.75">
      <c r="A221" s="176" t="s">
        <v>348</v>
      </c>
      <c r="B221" s="177" t="s">
        <v>127</v>
      </c>
      <c r="C221" s="177" t="s">
        <v>100</v>
      </c>
      <c r="D221" s="177" t="s">
        <v>89</v>
      </c>
      <c r="E221" s="182" t="s">
        <v>187</v>
      </c>
      <c r="F221" s="180" t="s">
        <v>349</v>
      </c>
      <c r="G221" s="181">
        <f>G222</f>
        <v>50</v>
      </c>
    </row>
    <row r="222" spans="1:7" ht="12.75">
      <c r="A222" s="176" t="s">
        <v>166</v>
      </c>
      <c r="B222" s="177" t="s">
        <v>127</v>
      </c>
      <c r="C222" s="177" t="s">
        <v>100</v>
      </c>
      <c r="D222" s="177" t="s">
        <v>89</v>
      </c>
      <c r="E222" s="182" t="s">
        <v>187</v>
      </c>
      <c r="F222" s="180" t="s">
        <v>65</v>
      </c>
      <c r="G222" s="181">
        <v>50</v>
      </c>
    </row>
    <row r="223" spans="1:7" ht="0.75" customHeight="1">
      <c r="A223" s="176" t="s">
        <v>346</v>
      </c>
      <c r="B223" s="177" t="s">
        <v>127</v>
      </c>
      <c r="C223" s="177" t="s">
        <v>100</v>
      </c>
      <c r="D223" s="177" t="s">
        <v>89</v>
      </c>
      <c r="E223" s="182" t="s">
        <v>201</v>
      </c>
      <c r="F223" s="180" t="s">
        <v>347</v>
      </c>
      <c r="G223" s="181">
        <f>G224</f>
        <v>0</v>
      </c>
    </row>
    <row r="224" spans="1:7" ht="12.75" hidden="1">
      <c r="A224" s="176" t="s">
        <v>348</v>
      </c>
      <c r="B224" s="177" t="s">
        <v>127</v>
      </c>
      <c r="C224" s="177" t="s">
        <v>100</v>
      </c>
      <c r="D224" s="177" t="s">
        <v>89</v>
      </c>
      <c r="E224" s="182" t="s">
        <v>201</v>
      </c>
      <c r="F224" s="180" t="s">
        <v>349</v>
      </c>
      <c r="G224" s="181">
        <f>G225</f>
        <v>0</v>
      </c>
    </row>
    <row r="225" spans="1:7" ht="12.75" hidden="1">
      <c r="A225" s="176" t="s">
        <v>166</v>
      </c>
      <c r="B225" s="177" t="s">
        <v>127</v>
      </c>
      <c r="C225" s="177" t="s">
        <v>100</v>
      </c>
      <c r="D225" s="177" t="s">
        <v>89</v>
      </c>
      <c r="E225" s="182" t="s">
        <v>201</v>
      </c>
      <c r="F225" s="180" t="s">
        <v>65</v>
      </c>
      <c r="G225" s="181">
        <v>0</v>
      </c>
    </row>
    <row r="226" spans="1:7" ht="12.75" hidden="1">
      <c r="A226" s="176" t="s">
        <v>412</v>
      </c>
      <c r="B226" s="177" t="s">
        <v>127</v>
      </c>
      <c r="C226" s="177" t="s">
        <v>100</v>
      </c>
      <c r="D226" s="177" t="s">
        <v>89</v>
      </c>
      <c r="E226" s="182" t="s">
        <v>201</v>
      </c>
      <c r="F226" s="180" t="s">
        <v>408</v>
      </c>
      <c r="G226" s="181">
        <f>G227+G228+G229</f>
        <v>0</v>
      </c>
    </row>
    <row r="227" spans="1:7" ht="12.75" hidden="1">
      <c r="A227" s="176" t="s">
        <v>413</v>
      </c>
      <c r="B227" s="177" t="s">
        <v>127</v>
      </c>
      <c r="C227" s="177" t="s">
        <v>100</v>
      </c>
      <c r="D227" s="177" t="s">
        <v>89</v>
      </c>
      <c r="E227" s="182" t="s">
        <v>201</v>
      </c>
      <c r="F227" s="180" t="s">
        <v>414</v>
      </c>
      <c r="G227" s="181">
        <v>0</v>
      </c>
    </row>
    <row r="228" spans="1:7" ht="12.75" hidden="1">
      <c r="A228" s="176" t="s">
        <v>413</v>
      </c>
      <c r="B228" s="177" t="s">
        <v>127</v>
      </c>
      <c r="C228" s="177" t="s">
        <v>100</v>
      </c>
      <c r="D228" s="177" t="s">
        <v>89</v>
      </c>
      <c r="E228" s="182" t="s">
        <v>415</v>
      </c>
      <c r="F228" s="180" t="s">
        <v>414</v>
      </c>
      <c r="G228" s="181">
        <v>0</v>
      </c>
    </row>
    <row r="229" spans="1:7" ht="12.75" hidden="1">
      <c r="A229" s="176" t="s">
        <v>413</v>
      </c>
      <c r="B229" s="177" t="s">
        <v>127</v>
      </c>
      <c r="C229" s="177" t="s">
        <v>100</v>
      </c>
      <c r="D229" s="177" t="s">
        <v>89</v>
      </c>
      <c r="E229" s="182" t="s">
        <v>416</v>
      </c>
      <c r="F229" s="180" t="s">
        <v>414</v>
      </c>
      <c r="G229" s="181">
        <v>0</v>
      </c>
    </row>
    <row r="230" spans="1:7" ht="12.75">
      <c r="A230" s="183" t="s">
        <v>84</v>
      </c>
      <c r="B230" s="177" t="s">
        <v>127</v>
      </c>
      <c r="C230" s="177" t="s">
        <v>98</v>
      </c>
      <c r="D230" s="177" t="s">
        <v>335</v>
      </c>
      <c r="E230" s="179"/>
      <c r="F230" s="180"/>
      <c r="G230" s="181">
        <f>G231</f>
        <v>268.8</v>
      </c>
    </row>
    <row r="231" spans="1:7" ht="12.75">
      <c r="A231" s="176" t="s">
        <v>273</v>
      </c>
      <c r="B231" s="177" t="s">
        <v>127</v>
      </c>
      <c r="C231" s="177" t="s">
        <v>98</v>
      </c>
      <c r="D231" s="177" t="s">
        <v>95</v>
      </c>
      <c r="E231" s="182" t="s">
        <v>85</v>
      </c>
      <c r="F231" s="180" t="s">
        <v>417</v>
      </c>
      <c r="G231" s="181">
        <f>G232</f>
        <v>268.8</v>
      </c>
    </row>
    <row r="232" spans="1:7" ht="12.75">
      <c r="A232" s="196" t="s">
        <v>87</v>
      </c>
      <c r="B232" s="197" t="s">
        <v>127</v>
      </c>
      <c r="C232" s="197" t="s">
        <v>98</v>
      </c>
      <c r="D232" s="197" t="s">
        <v>95</v>
      </c>
      <c r="E232" s="198" t="s">
        <v>85</v>
      </c>
      <c r="F232" s="199" t="s">
        <v>86</v>
      </c>
      <c r="G232" s="200">
        <v>268.8</v>
      </c>
    </row>
    <row r="233" spans="1:7" ht="15.75">
      <c r="A233" s="201" t="s">
        <v>2</v>
      </c>
      <c r="B233" s="202"/>
      <c r="C233" s="202"/>
      <c r="D233" s="202"/>
      <c r="E233" s="202"/>
      <c r="F233" s="203"/>
      <c r="G233" s="204">
        <f>G12</f>
        <v>57071.6</v>
      </c>
    </row>
  </sheetData>
  <sheetProtection/>
  <mergeCells count="2">
    <mergeCell ref="A7:G7"/>
    <mergeCell ref="A8:G8"/>
  </mergeCells>
  <printOptions/>
  <pageMargins left="0.35433070866141736" right="0" top="0" bottom="0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Баяндай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Баяндай</dc:creator>
  <cp:keywords/>
  <dc:description/>
  <cp:lastModifiedBy>Financ</cp:lastModifiedBy>
  <cp:lastPrinted>2024-01-16T08:22:17Z</cp:lastPrinted>
  <dcterms:created xsi:type="dcterms:W3CDTF">2006-01-17T04:01:20Z</dcterms:created>
  <dcterms:modified xsi:type="dcterms:W3CDTF">2024-02-27T08:14:29Z</dcterms:modified>
  <cp:category/>
  <cp:version/>
  <cp:contentType/>
  <cp:contentStatus/>
</cp:coreProperties>
</file>