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4"/>
  </bookViews>
  <sheets>
    <sheet name="2019" sheetId="1" r:id="rId1"/>
    <sheet name="1" sheetId="2" r:id="rId2"/>
    <sheet name="4" sheetId="3" r:id="rId3"/>
    <sheet name="6" sheetId="4" r:id="rId4"/>
    <sheet name="8" sheetId="5" r:id="rId5"/>
    <sheet name="10" sheetId="6" r:id="rId6"/>
    <sheet name="12" sheetId="7" r:id="rId7"/>
    <sheet name="13" sheetId="8" r:id="rId8"/>
  </sheets>
  <definedNames>
    <definedName name="_xlnm.Print_Titles" localSheetId="4">'8'!$12:$12</definedName>
  </definedNames>
  <calcPr fullCalcOnLoad="1"/>
</workbook>
</file>

<file path=xl/sharedStrings.xml><?xml version="1.0" encoding="utf-8"?>
<sst xmlns="http://schemas.openxmlformats.org/spreadsheetml/2006/main" count="2079" uniqueCount="454">
  <si>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</si>
  <si>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</si>
  <si>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</si>
  <si>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</si>
  <si>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</si>
  <si>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</si>
  <si>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</si>
  <si>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</si>
  <si>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</si>
  <si>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</si>
  <si>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</si>
  <si>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</si>
  <si>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</si>
  <si>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</si>
  <si>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</si>
  <si>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</si>
  <si>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</si>
  <si>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</si>
  <si>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</si>
  <si>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</si>
  <si>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</si>
  <si>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</si>
  <si>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</si>
  <si>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</si>
  <si>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</si>
  <si>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</si>
  <si>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</si>
  <si>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</si>
  <si>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</si>
  <si>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</si>
  <si>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</si>
  <si>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</si>
  <si>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</si>
  <si>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</si>
  <si>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</si>
  <si>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</si>
  <si>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</si>
  <si>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</si>
  <si>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</si>
  <si>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</si>
  <si>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</si>
  <si>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</si>
  <si>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</si>
  <si>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</si>
  <si>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</si>
  <si>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</si>
  <si>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</si>
  <si>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</si>
  <si>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</si>
  <si>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</si>
  <si>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</si>
  <si>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</si>
  <si>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</si>
  <si>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</si>
  <si>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</si>
  <si>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</si>
  <si>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</si>
  <si>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</si>
  <si>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</si>
  <si>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</si>
  <si>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</si>
  <si>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</si>
  <si>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</si>
  <si>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</si>
  <si>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</si>
  <si>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</si>
  <si>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</si>
  <si>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</si>
  <si>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</si>
  <si>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</si>
  <si>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</si>
  <si>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</si>
  <si>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</si>
  <si>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</si>
  <si>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</si>
  <si>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</si>
  <si>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</si>
  <si>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</si>
  <si>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</si>
  <si>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</si>
  <si>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</si>
  <si>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</si>
  <si>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</si>
  <si>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</si>
  <si>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</si>
  <si>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</si>
  <si>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</si>
  <si>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</si>
  <si>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</si>
  <si>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</si>
  <si>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</si>
  <si>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</si>
  <si>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</si>
  <si>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</si>
  <si>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</si>
  <si>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</si>
  <si>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</si>
  <si>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</si>
  <si>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</si>
  <si>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</si>
  <si>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</si>
  <si>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</si>
  <si>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</si>
  <si>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</si>
  <si>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</si>
  <si>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</si>
  <si>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</si>
  <si>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</si>
  <si>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Приложение № 1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</si>
  <si>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</si>
  <si>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</si>
  <si>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</si>
  <si>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</si>
  <si>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</si>
  <si>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</si>
  <si>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</si>
  <si>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</si>
  <si>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</si>
  <si>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</si>
  <si>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</si>
  <si>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</si>
  <si>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</si>
  <si>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</si>
  <si>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</si>
  <si>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</si>
  <si>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</si>
  <si>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</si>
  <si>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</si>
  <si>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</si>
  <si>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</si>
  <si>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</si>
  <si>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</si>
  <si>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</si>
  <si>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</si>
  <si>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</si>
  <si>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</si>
  <si>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</si>
  <si>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</si>
  <si>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</si>
  <si>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</si>
  <si>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</si>
  <si>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</si>
  <si>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</si>
  <si>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</si>
  <si>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</si>
  <si>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</si>
  <si>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</si>
  <si>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</si>
  <si>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Осуществление первичного воинского учета на территориях,</t>
  </si>
  <si>
    <t>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</si>
  <si>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</si>
  <si>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</si>
  <si>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</si>
  <si>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</si>
  <si>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</si>
  <si>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</si>
  <si>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</si>
  <si>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</si>
  <si>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</si>
  <si>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</si>
  <si>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</si>
  <si>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</si>
  <si>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</si>
  <si>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</si>
  <si>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</si>
  <si>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</si>
  <si>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</si>
  <si>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</si>
  <si>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</si>
  <si>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</si>
  <si>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</si>
  <si>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</si>
  <si>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</si>
  <si>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</si>
  <si>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</si>
  <si>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</si>
  <si>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</si>
  <si>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</si>
  <si>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</si>
  <si>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</si>
  <si>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</si>
  <si>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</si>
  <si>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</si>
  <si>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</si>
  <si>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</si>
  <si>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</si>
  <si>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</si>
  <si>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</si>
  <si>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</si>
  <si>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</si>
  <si>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</si>
  <si>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</si>
  <si>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</si>
  <si>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</si>
  <si>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</si>
  <si>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</si>
  <si>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</si>
  <si>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</si>
  <si>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</si>
  <si>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</si>
  <si>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</si>
  <si>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</si>
  <si>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</si>
  <si>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</si>
  <si>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</si>
  <si>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</si>
  <si>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</si>
  <si>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</si>
  <si>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</si>
  <si>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</si>
  <si>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</si>
  <si>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</si>
  <si>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</si>
  <si>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</si>
  <si>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</si>
  <si>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</si>
  <si>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</si>
  <si>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</si>
  <si>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</si>
  <si>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</si>
  <si>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</si>
  <si>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</si>
  <si>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</si>
  <si>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</si>
  <si>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</si>
  <si>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</si>
  <si>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</si>
  <si>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</si>
  <si>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</si>
  <si>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</si>
  <si>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</si>
  <si>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</si>
  <si>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</si>
  <si>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</si>
  <si>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</si>
  <si>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</si>
  <si>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</si>
  <si>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</si>
  <si>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</si>
  <si>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</si>
  <si>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</si>
  <si>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</si>
  <si>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</si>
  <si>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</si>
  <si>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</si>
  <si>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</si>
  <si>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</si>
  <si>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202 49999 10 0000 150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</si>
  <si>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</si>
  <si>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</si>
  <si>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</si>
  <si>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</si>
  <si>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</si>
  <si>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</si>
  <si>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</si>
  <si>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</si>
  <si>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</si>
  <si>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</si>
  <si>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</si>
  <si>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</si>
  <si>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</si>
  <si>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</si>
  <si>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</si>
  <si>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</si>
  <si>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</si>
  <si>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</si>
  <si>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</si>
  <si>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</si>
  <si>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</si>
  <si>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</si>
  <si>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</si>
  <si>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</si>
  <si>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</si>
  <si>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</si>
  <si>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</si>
  <si>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</si>
  <si>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</si>
  <si>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</si>
  <si>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</si>
  <si>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</si>
  <si>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</si>
  <si>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</si>
  <si>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</si>
  <si>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</si>
  <si>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</si>
  <si>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</si>
  <si>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</si>
  <si>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</si>
  <si>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</si>
  <si>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</si>
  <si>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</si>
  <si>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</si>
  <si>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</si>
  <si>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</si>
  <si>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</si>
  <si>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</si>
  <si>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</si>
  <si>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</si>
  <si>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</si>
  <si>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</si>
  <si>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</si>
  <si>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</si>
  <si>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</si>
  <si>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</si>
  <si>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</si>
  <si>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</si>
  <si>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</si>
  <si>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</si>
  <si>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</si>
  <si>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</si>
  <si>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</si>
  <si>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</si>
  <si>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</si>
  <si>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</si>
  <si>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</si>
  <si>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</si>
  <si>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</si>
  <si>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</si>
  <si>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</si>
  <si>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</si>
  <si>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</si>
  <si>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</si>
  <si>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</si>
  <si>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Благоустройство</t>
  </si>
  <si>
    <t>9930000000</t>
  </si>
  <si>
    <t>Прочие мероприятия по благоустройству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</si>
  <si>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</si>
  <si>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</si>
  <si>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</si>
  <si>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</si>
  <si>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99304L5555</t>
  </si>
  <si>
    <t>99304S2910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</si>
  <si>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</si>
  <si>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</si>
  <si>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</si>
  <si>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</si>
  <si>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</si>
  <si>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</si>
  <si>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</si>
  <si>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</si>
  <si>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</si>
  <si>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</si>
  <si>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</si>
  <si>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</si>
  <si>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</si>
  <si>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</si>
  <si>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</si>
  <si>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</si>
  <si>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</si>
  <si>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</si>
  <si>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</si>
  <si>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</si>
  <si>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</si>
  <si>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</si>
  <si>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</si>
  <si>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</si>
  <si>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</si>
  <si>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</si>
  <si>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</si>
  <si>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</si>
  <si>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период 2022 и 2023 годов"</t>
  </si>
  <si>
    <t>"О бюджете  на 2021 год и на плановый</t>
  </si>
  <si>
    <t xml:space="preserve">Прогнозируемые доходы бюджета  на 2021 год </t>
  </si>
  <si>
    <t xml:space="preserve"> КЛАССИФИКАЦИИ РАСХОДОВ БЮДЖЕТОВ НА 2021 ГОД</t>
  </si>
  <si>
    <t>ЦЕЛЕВЫМ СТАТЬЯМ И ВИДАМ РАСХОДОВ КЛАССИФИКАЦИИ РАСХОДОВ БЮДЖЕТОВ НА 2021 ГОД</t>
  </si>
  <si>
    <t>РАЗДЕЛАМ, ПОДРАЗДЕЛАМ КЛАССИФИКАЦИИ РАСХОДОВ БЮДЖЕТОВ В ВЕДОМСТВЕННОЙ СТРУКТУРЕ НА 2021 ГОД</t>
  </si>
  <si>
    <t>Распределение бюджетных ассигнований на реализацию долгосрочных целевых программ муниципального образования "Баяндай" на 2021 год</t>
  </si>
  <si>
    <t xml:space="preserve">Источники внутреннего финансирования дефицита бюджета на 2021 год 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</si>
  <si>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</si>
  <si>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</si>
  <si>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</si>
  <si>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</si>
  <si>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</si>
  <si>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</si>
  <si>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</si>
  <si>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</si>
  <si>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</si>
  <si>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</si>
  <si>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</si>
  <si>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</si>
  <si>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(тыс. рублей)</t>
  </si>
  <si>
    <t>Виды долговых обязательств</t>
  </si>
  <si>
    <t>2021 год</t>
  </si>
  <si>
    <t>2022 год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</si>
  <si>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</si>
  <si>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</si>
  <si>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</si>
  <si>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</si>
  <si>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</si>
  <si>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</si>
  <si>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>по реструктурированным бюджетным кредитам, предоставленным из федерального бюджета для частичного финансирования дефицита бюджета Иркутской области</t>
  </si>
  <si>
    <t>по бюджетным кредитам на пополнение остатков средств на счетах бюджетов субъектов Российской Федерации, в том числе:</t>
  </si>
  <si>
    <t>ПРОГРАММА ГОСУДАРСТВЕННЫХ ВНУТРЕННИХ ЗАИМСТВОВАНИЙ МО" БАЯНДАЙ"
 НА 2021 ГОД И НА ПЛАНОВЫЙ ПЕРИОД 2022 И 2023 ГОДОВ</t>
  </si>
  <si>
    <t>2023 год</t>
  </si>
  <si>
    <t>Погашение бюджетами сельских поселений кредитов от кредитных организаций в валюте Российской Федерации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</si>
  <si>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</si>
  <si>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</si>
  <si>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</si>
  <si>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</si>
  <si>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сельских поселений  в валюте Российской Федерации</t>
  </si>
  <si>
    <t>Погашение  кредитов,предоставленных   кредитными организациями в валюте Российской Федерации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</si>
  <si>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</si>
  <si>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</si>
  <si>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</si>
  <si>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</si>
  <si>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</si>
  <si>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 остатков денежных средств бюджетов сельских поселений</t>
  </si>
  <si>
    <t>Иные источники внутреннего финансирования дефицитов бюджетов</t>
  </si>
  <si>
    <t>000 01 06 00 00 00 0000 000</t>
  </si>
  <si>
    <t>046 01 02 00 00 10 0000 710</t>
  </si>
  <si>
    <t>046 01 05 02 01 10 0000 510</t>
  </si>
  <si>
    <t>046 01 05 01 01 10 0000 610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</si>
  <si>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</si>
  <si>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</si>
  <si>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</si>
  <si>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</si>
  <si>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</si>
  <si>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</si>
  <si>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Прочие мероприятимя по благоустройству</t>
  </si>
  <si>
    <t>3 года</t>
  </si>
  <si>
    <t xml:space="preserve">Мероприятия по проектированию или строительству автомобильных дорог общего пользования МО "Баяндай"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стандартного жилья и (или) договор о комплексном освоении территории в целях строительства стандартного жилья, а также предоставленных бесплатным гражданам </t>
  </si>
  <si>
    <t>99301S2650</t>
  </si>
  <si>
    <t>Муниципальная программа "Развитие сети автомобильных дорог общего пользования в МО "Баяндай" на 2019 - 2023 г.г."</t>
  </si>
  <si>
    <t>Муниципальная целевая программа "Патриотическое воспитание молодёжи в МО "Баяндай"  на 2020 - 2024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</si>
  <si>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2020 - 2024 годы"</t>
  </si>
  <si>
    <t>Муниципальная программа «Организация и проведение оплачиваемых временных работ в муниципальном образовании «Баяндай» на 2020-2022 годы»</t>
  </si>
  <si>
    <t>Муниципальная целевая программа "Обеспечение безопасности населения на транспорте в муниципальном образовании "Баяндай" на 2020-2022 годы"</t>
  </si>
  <si>
    <t>Муниципальная целевая программа «Профилактика правонарушений в муниципальном образовании «Баяндай» на 2020-2022 годы</t>
  </si>
  <si>
    <t>Муниципальная программа "Пожарная безопасность на территории МО "Баяндай" на 2020 - 2023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</si>
  <si>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2020 - 2025 годы"</t>
  </si>
  <si>
    <t>9930ИS2370</t>
  </si>
  <si>
    <t>99301S2370</t>
  </si>
  <si>
    <t>Муниципальная целевая программа «Профилактика правонарушений в муниципальном образовании «Баяндай» на 2020-2022 годы"</t>
  </si>
  <si>
    <t>0113</t>
  </si>
  <si>
    <t>99307S2370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</si>
  <si>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</si>
  <si>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</si>
  <si>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от "29" декабря 2020 года № 88</t>
  </si>
  <si>
    <t>993F255551</t>
  </si>
  <si>
    <t>Муниципальная программа "Формирование современной городской среды на территории муниципального образования "Баяндай" на 2018-2022 годы"</t>
  </si>
  <si>
    <t>Исполнение судебных актов Российской Федерации и мировых соглашений по возмещению вреда</t>
  </si>
  <si>
    <t>Переданные полномочия по градостроительной деятельности</t>
  </si>
  <si>
    <t>831</t>
  </si>
  <si>
    <t>9930Щ49999</t>
  </si>
  <si>
    <t>830</t>
  </si>
  <si>
    <t>Исполнение судебных актов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</si>
  <si>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</si>
  <si>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</si>
  <si>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1 13 00000 00 0000 000</t>
  </si>
  <si>
    <t>1 13 02995 10 0000 130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</si>
  <si>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</si>
  <si>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</si>
  <si>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Мероприятия в области дорожного хозяйства</t>
  </si>
  <si>
    <t>9930Ч49999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</si>
</sst>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>
      <alignment horizontal="left" vertical="top" wrapText="1"/>
      <protection/>
    </xf>
    <xf numFmtId="49" fontId="50" fillId="19" borderId="1">
      <alignment horizontal="center" vertical="top" shrinkToFit="1"/>
      <protection/>
    </xf>
    <xf numFmtId="4" fontId="50" fillId="19" borderId="1">
      <alignment horizontal="right" vertical="top" shrinkToFit="1"/>
      <protection/>
    </xf>
    <xf numFmtId="0" fontId="51" fillId="19" borderId="1">
      <alignment horizontal="right" vertical="top" wrapText="1"/>
      <protection/>
    </xf>
    <xf numFmtId="4" fontId="51" fillId="20" borderId="1">
      <alignment horizontal="right" vertical="top" shrinkToFit="1"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3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49" fontId="17" fillId="33" borderId="0" xfId="0" applyNumberFormat="1" applyFont="1" applyFill="1" applyAlignment="1">
      <alignment/>
    </xf>
    <xf numFmtId="0" fontId="14" fillId="33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/>
    </xf>
    <xf numFmtId="0" fontId="14" fillId="4" borderId="13" xfId="0" applyFont="1" applyFill="1" applyBorder="1" applyAlignment="1">
      <alignment horizontal="left" vertical="top" wrapText="1"/>
    </xf>
    <xf numFmtId="2" fontId="14" fillId="34" borderId="13" xfId="0" applyNumberFormat="1" applyFont="1" applyFill="1" applyBorder="1" applyAlignment="1">
      <alignment horizontal="right"/>
    </xf>
    <xf numFmtId="2" fontId="14" fillId="4" borderId="13" xfId="0" applyNumberFormat="1" applyFont="1" applyFill="1" applyBorder="1" applyAlignment="1">
      <alignment horizontal="right"/>
    </xf>
    <xf numFmtId="2" fontId="18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19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4" fillId="3" borderId="13" xfId="0" applyNumberFormat="1" applyFont="1" applyFill="1" applyBorder="1" applyAlignment="1">
      <alignment/>
    </xf>
    <xf numFmtId="0" fontId="14" fillId="3" borderId="13" xfId="0" applyFont="1" applyFill="1" applyBorder="1" applyAlignment="1">
      <alignment/>
    </xf>
    <xf numFmtId="2" fontId="14" fillId="3" borderId="13" xfId="0" applyNumberFormat="1" applyFont="1" applyFill="1" applyBorder="1" applyAlignment="1">
      <alignment horizontal="right"/>
    </xf>
    <xf numFmtId="2" fontId="18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4" fillId="37" borderId="13" xfId="0" applyNumberFormat="1" applyFont="1" applyFill="1" applyBorder="1" applyAlignment="1">
      <alignment/>
    </xf>
    <xf numFmtId="0" fontId="14" fillId="37" borderId="13" xfId="0" applyFont="1" applyFill="1" applyBorder="1" applyAlignment="1">
      <alignment wrapText="1"/>
    </xf>
    <xf numFmtId="2" fontId="14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4" fillId="38" borderId="13" xfId="0" applyNumberFormat="1" applyFont="1" applyFill="1" applyBorder="1" applyAlignment="1">
      <alignment/>
    </xf>
    <xf numFmtId="0" fontId="14" fillId="38" borderId="13" xfId="0" applyFont="1" applyFill="1" applyBorder="1" applyAlignment="1">
      <alignment horizontal="left" vertical="top" wrapText="1"/>
    </xf>
    <xf numFmtId="2" fontId="14" fillId="38" borderId="13" xfId="0" applyNumberFormat="1" applyFont="1" applyFill="1" applyBorder="1" applyAlignment="1">
      <alignment horizontal="right"/>
    </xf>
    <xf numFmtId="2" fontId="18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4" fillId="40" borderId="13" xfId="0" applyNumberFormat="1" applyFont="1" applyFill="1" applyBorder="1" applyAlignment="1">
      <alignment/>
    </xf>
    <xf numFmtId="0" fontId="14" fillId="40" borderId="13" xfId="0" applyFont="1" applyFill="1" applyBorder="1" applyAlignment="1">
      <alignment/>
    </xf>
    <xf numFmtId="2" fontId="14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4" fillId="41" borderId="13" xfId="0" applyNumberFormat="1" applyFont="1" applyFill="1" applyBorder="1" applyAlignment="1">
      <alignment/>
    </xf>
    <xf numFmtId="0" fontId="14" fillId="41" borderId="13" xfId="0" applyFont="1" applyFill="1" applyBorder="1" applyAlignment="1">
      <alignment/>
    </xf>
    <xf numFmtId="2" fontId="14" fillId="41" borderId="13" xfId="0" applyNumberFormat="1" applyFont="1" applyFill="1" applyBorder="1" applyAlignment="1">
      <alignment horizontal="right"/>
    </xf>
    <xf numFmtId="2" fontId="18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4" fillId="43" borderId="16" xfId="0" applyNumberFormat="1" applyFont="1" applyFill="1" applyBorder="1" applyAlignment="1">
      <alignment/>
    </xf>
    <xf numFmtId="0" fontId="14" fillId="43" borderId="16" xfId="0" applyFont="1" applyFill="1" applyBorder="1" applyAlignment="1">
      <alignment horizontal="left" vertical="top" wrapText="1"/>
    </xf>
    <xf numFmtId="2" fontId="14" fillId="34" borderId="16" xfId="0" applyNumberFormat="1" applyFont="1" applyFill="1" applyBorder="1" applyAlignment="1">
      <alignment horizontal="right"/>
    </xf>
    <xf numFmtId="2" fontId="14" fillId="43" borderId="16" xfId="0" applyNumberFormat="1" applyFont="1" applyFill="1" applyBorder="1" applyAlignment="1">
      <alignment horizontal="right"/>
    </xf>
    <xf numFmtId="2" fontId="18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2" fontId="21" fillId="34" borderId="20" xfId="0" applyNumberFormat="1" applyFont="1" applyFill="1" applyBorder="1" applyAlignment="1">
      <alignment horizontal="right"/>
    </xf>
    <xf numFmtId="2" fontId="21" fillId="0" borderId="20" xfId="0" applyNumberFormat="1" applyFont="1" applyBorder="1" applyAlignment="1">
      <alignment horizontal="right"/>
    </xf>
    <xf numFmtId="2" fontId="18" fillId="0" borderId="2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49" fontId="2" fillId="0" borderId="2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3" fontId="5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3" fillId="0" borderId="11" xfId="58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5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3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1" fontId="5" fillId="0" borderId="25" xfId="0" applyNumberFormat="1" applyFont="1" applyFill="1" applyBorder="1" applyAlignment="1" applyProtection="1">
      <alignment horizontal="left" vertical="top" wrapTex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/>
      <protection/>
    </xf>
    <xf numFmtId="1" fontId="3" fillId="0" borderId="25" xfId="0" applyNumberFormat="1" applyFont="1" applyFill="1" applyBorder="1" applyAlignment="1" applyProtection="1">
      <alignment horizontal="left" vertical="top" wrapText="1"/>
      <protection locked="0"/>
    </xf>
    <xf numFmtId="1" fontId="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horizontal="left" vertical="top" wrapText="1"/>
    </xf>
    <xf numFmtId="3" fontId="3" fillId="0" borderId="11" xfId="0" applyNumberFormat="1" applyFont="1" applyFill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>
      <alignment horizontal="left" vertical="top"/>
    </xf>
    <xf numFmtId="3" fontId="3" fillId="33" borderId="11" xfId="0" applyNumberFormat="1" applyFont="1" applyFill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1" fontId="6" fillId="0" borderId="25" xfId="0" applyNumberFormat="1" applyFont="1" applyFill="1" applyBorder="1" applyAlignment="1" applyProtection="1">
      <alignment horizontal="left" vertical="top" wrapText="1"/>
      <protection/>
    </xf>
    <xf numFmtId="1" fontId="5" fillId="0" borderId="13" xfId="0" applyNumberFormat="1" applyFont="1" applyFill="1" applyBorder="1" applyAlignment="1" applyProtection="1">
      <alignment horizontal="left" vertical="top"/>
      <protection locked="0"/>
    </xf>
    <xf numFmtId="1" fontId="4" fillId="0" borderId="25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>
      <alignment horizontal="left" vertical="top"/>
    </xf>
    <xf numFmtId="1" fontId="4" fillId="0" borderId="25" xfId="0" applyNumberFormat="1" applyFont="1" applyFill="1" applyBorder="1" applyAlignment="1" applyProtection="1">
      <alignment horizontal="left" vertical="top" wrapText="1"/>
      <protection locked="0"/>
    </xf>
    <xf numFmtId="3" fontId="9" fillId="0" borderId="11" xfId="0" applyNumberFormat="1" applyFont="1" applyFill="1" applyBorder="1" applyAlignment="1" applyProtection="1">
      <alignment horizontal="left" vertical="top" wrapText="1"/>
      <protection/>
    </xf>
    <xf numFmtId="3" fontId="2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6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172" fontId="6" fillId="0" borderId="23" xfId="0" applyNumberFormat="1" applyFont="1" applyBorder="1" applyAlignment="1">
      <alignment horizontal="right" vertical="top"/>
    </xf>
    <xf numFmtId="172" fontId="4" fillId="0" borderId="23" xfId="0" applyNumberFormat="1" applyFont="1" applyBorder="1" applyAlignment="1">
      <alignment horizontal="right" vertical="top"/>
    </xf>
    <xf numFmtId="172" fontId="4" fillId="0" borderId="23" xfId="0" applyNumberFormat="1" applyFont="1" applyFill="1" applyBorder="1" applyAlignment="1">
      <alignment horizontal="right" vertical="top"/>
    </xf>
    <xf numFmtId="172" fontId="6" fillId="0" borderId="23" xfId="0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172" fontId="6" fillId="0" borderId="27" xfId="0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172" fontId="6" fillId="0" borderId="28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0" fontId="6" fillId="0" borderId="11" xfId="0" applyFont="1" applyBorder="1" applyAlignment="1">
      <alignment horizontal="left" vertical="top" wrapText="1"/>
    </xf>
    <xf numFmtId="177" fontId="5" fillId="0" borderId="11" xfId="0" applyNumberFormat="1" applyFont="1" applyFill="1" applyBorder="1" applyAlignment="1">
      <alignment horizontal="right" vertical="top"/>
    </xf>
    <xf numFmtId="177" fontId="3" fillId="0" borderId="11" xfId="0" applyNumberFormat="1" applyFont="1" applyFill="1" applyBorder="1" applyAlignment="1">
      <alignment horizontal="right" vertical="top"/>
    </xf>
    <xf numFmtId="172" fontId="5" fillId="0" borderId="13" xfId="0" applyNumberFormat="1" applyFont="1" applyFill="1" applyBorder="1" applyAlignment="1">
      <alignment horizontal="right" vertical="top"/>
    </xf>
    <xf numFmtId="172" fontId="3" fillId="0" borderId="13" xfId="0" applyNumberFormat="1" applyFont="1" applyFill="1" applyBorder="1" applyAlignment="1">
      <alignment horizontal="right" vertical="top"/>
    </xf>
    <xf numFmtId="177" fontId="5" fillId="0" borderId="11" xfId="67" applyNumberFormat="1" applyFont="1" applyFill="1" applyBorder="1" applyAlignment="1">
      <alignment horizontal="right" vertical="top"/>
    </xf>
    <xf numFmtId="177" fontId="3" fillId="0" borderId="11" xfId="67" applyNumberFormat="1" applyFont="1" applyFill="1" applyBorder="1" applyAlignment="1">
      <alignment horizontal="right" vertical="top"/>
    </xf>
    <xf numFmtId="177" fontId="3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2" fontId="14" fillId="0" borderId="22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/>
    </xf>
    <xf numFmtId="172" fontId="14" fillId="0" borderId="23" xfId="0" applyNumberFormat="1" applyFont="1" applyBorder="1" applyAlignment="1">
      <alignment/>
    </xf>
    <xf numFmtId="0" fontId="22" fillId="33" borderId="24" xfId="0" applyFont="1" applyFill="1" applyBorder="1" applyAlignment="1">
      <alignment horizontal="left" vertical="center" wrapText="1"/>
    </xf>
    <xf numFmtId="172" fontId="22" fillId="0" borderId="23" xfId="0" applyNumberFormat="1" applyFont="1" applyFill="1" applyBorder="1" applyAlignment="1">
      <alignment horizontal="right" vertical="center" wrapText="1"/>
    </xf>
    <xf numFmtId="172" fontId="22" fillId="0" borderId="23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horizontal="left" wrapText="1"/>
    </xf>
    <xf numFmtId="0" fontId="50" fillId="19" borderId="24" xfId="33" applyNumberFormat="1" applyFont="1" applyBorder="1" applyProtection="1">
      <alignment horizontal="left" vertical="top" wrapText="1"/>
      <protection/>
    </xf>
    <xf numFmtId="49" fontId="14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wrapText="1"/>
    </xf>
    <xf numFmtId="49" fontId="22" fillId="0" borderId="23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shrinkToFit="1"/>
    </xf>
    <xf numFmtId="0" fontId="68" fillId="19" borderId="24" xfId="33" applyNumberFormat="1" applyFont="1" applyBorder="1" applyProtection="1">
      <alignment horizontal="left" vertical="top" wrapText="1"/>
      <protection/>
    </xf>
    <xf numFmtId="49" fontId="68" fillId="19" borderId="24" xfId="34" applyNumberFormat="1" applyFont="1" applyBorder="1" applyProtection="1">
      <alignment horizontal="center" vertical="top" shrinkToFit="1"/>
      <protection/>
    </xf>
    <xf numFmtId="49" fontId="68" fillId="19" borderId="17" xfId="34" applyNumberFormat="1" applyFont="1" applyBorder="1" applyProtection="1">
      <alignment horizontal="center" vertical="top" shrinkToFit="1"/>
      <protection/>
    </xf>
    <xf numFmtId="49" fontId="68" fillId="19" borderId="23" xfId="34" applyNumberFormat="1" applyFont="1" applyBorder="1" applyProtection="1">
      <alignment horizontal="center" vertical="top" shrinkToFit="1"/>
      <protection/>
    </xf>
    <xf numFmtId="49" fontId="24" fillId="19" borderId="17" xfId="34" applyNumberFormat="1" applyFont="1" applyBorder="1" applyProtection="1">
      <alignment horizontal="center" vertical="top" shrinkToFit="1"/>
      <protection/>
    </xf>
    <xf numFmtId="0" fontId="24" fillId="19" borderId="24" xfId="33" applyNumberFormat="1" applyFont="1" applyBorder="1" applyProtection="1">
      <alignment horizontal="left" vertical="top" wrapText="1"/>
      <protection/>
    </xf>
    <xf numFmtId="49" fontId="24" fillId="19" borderId="23" xfId="34" applyNumberFormat="1" applyFont="1" applyBorder="1" applyProtection="1">
      <alignment horizontal="center" vertical="top" shrinkToFit="1"/>
      <protection/>
    </xf>
    <xf numFmtId="0" fontId="69" fillId="19" borderId="29" xfId="36" applyNumberFormat="1" applyFont="1" applyBorder="1" applyAlignment="1" applyProtection="1">
      <alignment horizontal="left" vertical="top" wrapText="1"/>
      <protection/>
    </xf>
    <xf numFmtId="0" fontId="69" fillId="19" borderId="11" xfId="36" applyNumberFormat="1" applyFont="1" applyBorder="1" applyAlignment="1" applyProtection="1">
      <alignment horizontal="left" vertical="top" wrapText="1"/>
      <protection/>
    </xf>
    <xf numFmtId="4" fontId="69" fillId="20" borderId="30" xfId="37" applyNumberFormat="1" applyFont="1" applyBorder="1" applyProtection="1">
      <alignment horizontal="right" vertical="top" shrinkToFit="1"/>
      <protection/>
    </xf>
    <xf numFmtId="172" fontId="69" fillId="20" borderId="31" xfId="37" applyNumberFormat="1" applyFont="1" applyBorder="1" applyProtection="1">
      <alignment horizontal="right" vertical="top" shrinkToFit="1"/>
      <protection/>
    </xf>
    <xf numFmtId="172" fontId="70" fillId="19" borderId="23" xfId="35" applyNumberFormat="1" applyFont="1" applyBorder="1" applyProtection="1">
      <alignment horizontal="right" vertical="top" shrinkToFit="1"/>
      <protection/>
    </xf>
    <xf numFmtId="0" fontId="2" fillId="0" borderId="0" xfId="59" applyFont="1" applyFill="1" applyAlignment="1">
      <alignment horizontal="center" wrapTex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/>
      <protection/>
    </xf>
    <xf numFmtId="0" fontId="15" fillId="0" borderId="12" xfId="59" applyFont="1" applyFill="1" applyBorder="1" applyAlignment="1">
      <alignment horizontal="center" vertical="top" wrapText="1"/>
      <protection/>
    </xf>
    <xf numFmtId="0" fontId="15" fillId="0" borderId="32" xfId="59" applyFont="1" applyFill="1" applyBorder="1" applyAlignment="1">
      <alignment horizontal="center" vertical="center" wrapText="1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0" fontId="2" fillId="44" borderId="11" xfId="59" applyFont="1" applyFill="1" applyBorder="1" applyAlignment="1">
      <alignment horizontal="left" wrapText="1"/>
      <protection/>
    </xf>
    <xf numFmtId="177" fontId="15" fillId="44" borderId="11" xfId="59" applyNumberFormat="1" applyFont="1" applyFill="1" applyBorder="1" applyAlignment="1">
      <alignment horizontal="right" vertical="center" wrapText="1"/>
      <protection/>
    </xf>
    <xf numFmtId="0" fontId="15" fillId="44" borderId="11" xfId="0" applyFont="1" applyFill="1" applyBorder="1" applyAlignment="1">
      <alignment wrapText="1"/>
    </xf>
    <xf numFmtId="177" fontId="15" fillId="44" borderId="11" xfId="0" applyNumberFormat="1" applyFont="1" applyFill="1" applyBorder="1" applyAlignment="1">
      <alignment horizontal="right" vertical="center" wrapText="1"/>
    </xf>
    <xf numFmtId="0" fontId="2" fillId="44" borderId="11" xfId="59" applyFont="1" applyFill="1" applyBorder="1" applyAlignment="1">
      <alignment wrapText="1"/>
      <protection/>
    </xf>
    <xf numFmtId="177" fontId="2" fillId="44" borderId="11" xfId="59" applyNumberFormat="1" applyFont="1" applyFill="1" applyBorder="1" applyAlignment="1">
      <alignment horizontal="right" vertical="center" wrapText="1"/>
      <protection/>
    </xf>
    <xf numFmtId="177" fontId="2" fillId="44" borderId="11" xfId="0" applyNumberFormat="1" applyFont="1" applyFill="1" applyBorder="1" applyAlignment="1">
      <alignment horizontal="center" vertical="center" wrapText="1"/>
    </xf>
    <xf numFmtId="177" fontId="2" fillId="44" borderId="11" xfId="0" applyNumberFormat="1" applyFont="1" applyFill="1" applyBorder="1" applyAlignment="1">
      <alignment horizontal="right" vertical="center" wrapText="1"/>
    </xf>
    <xf numFmtId="0" fontId="2" fillId="44" borderId="11" xfId="0" applyFont="1" applyFill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177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 wrapText="1"/>
    </xf>
    <xf numFmtId="0" fontId="25" fillId="0" borderId="17" xfId="0" applyFont="1" applyBorder="1" applyAlignment="1">
      <alignment/>
    </xf>
    <xf numFmtId="0" fontId="26" fillId="0" borderId="21" xfId="0" applyFont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172" fontId="26" fillId="0" borderId="11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49" fontId="27" fillId="0" borderId="22" xfId="0" applyNumberFormat="1" applyFont="1" applyBorder="1" applyAlignment="1">
      <alignment horizontal="center" wrapText="1"/>
    </xf>
    <xf numFmtId="0" fontId="26" fillId="0" borderId="22" xfId="0" applyFont="1" applyBorder="1" applyAlignment="1">
      <alignment/>
    </xf>
    <xf numFmtId="0" fontId="26" fillId="0" borderId="17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172" fontId="26" fillId="0" borderId="23" xfId="0" applyNumberFormat="1" applyFont="1" applyBorder="1" applyAlignment="1">
      <alignment horizontal="center"/>
    </xf>
    <xf numFmtId="0" fontId="25" fillId="0" borderId="17" xfId="0" applyFont="1" applyBorder="1" applyAlignment="1">
      <alignment wrapText="1"/>
    </xf>
    <xf numFmtId="49" fontId="25" fillId="0" borderId="24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172" fontId="25" fillId="0" borderId="23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 vertical="top" wrapText="1"/>
    </xf>
    <xf numFmtId="0" fontId="25" fillId="0" borderId="17" xfId="0" applyFont="1" applyFill="1" applyBorder="1" applyAlignment="1">
      <alignment/>
    </xf>
    <xf numFmtId="0" fontId="26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172" fontId="25" fillId="0" borderId="23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/>
    </xf>
    <xf numFmtId="49" fontId="26" fillId="0" borderId="24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172" fontId="26" fillId="0" borderId="23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172" fontId="25" fillId="0" borderId="33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72" fontId="26" fillId="0" borderId="11" xfId="0" applyNumberFormat="1" applyFont="1" applyFill="1" applyBorder="1" applyAlignment="1">
      <alignment horizontal="center"/>
    </xf>
    <xf numFmtId="49" fontId="25" fillId="0" borderId="23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 wrapText="1"/>
    </xf>
    <xf numFmtId="49" fontId="25" fillId="0" borderId="23" xfId="0" applyNumberFormat="1" applyFont="1" applyFill="1" applyBorder="1" applyAlignment="1">
      <alignment horizontal="center" wrapText="1"/>
    </xf>
    <xf numFmtId="49" fontId="25" fillId="33" borderId="23" xfId="0" applyNumberFormat="1" applyFont="1" applyFill="1" applyBorder="1" applyAlignment="1">
      <alignment horizontal="center" wrapText="1"/>
    </xf>
    <xf numFmtId="0" fontId="68" fillId="19" borderId="17" xfId="33" applyNumberFormat="1" applyFont="1" applyBorder="1" applyProtection="1">
      <alignment horizontal="left" vertical="top" wrapText="1"/>
      <protection/>
    </xf>
    <xf numFmtId="49" fontId="25" fillId="0" borderId="24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1" fontId="26" fillId="0" borderId="23" xfId="0" applyNumberFormat="1" applyFont="1" applyFill="1" applyBorder="1" applyAlignment="1">
      <alignment horizontal="center" wrapText="1"/>
    </xf>
    <xf numFmtId="1" fontId="25" fillId="0" borderId="23" xfId="0" applyNumberFormat="1" applyFont="1" applyFill="1" applyBorder="1" applyAlignment="1">
      <alignment horizontal="center" wrapText="1"/>
    </xf>
    <xf numFmtId="49" fontId="26" fillId="0" borderId="23" xfId="0" applyNumberFormat="1" applyFont="1" applyFill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9" fontId="25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/>
    </xf>
    <xf numFmtId="172" fontId="25" fillId="0" borderId="11" xfId="0" applyNumberFormat="1" applyFont="1" applyBorder="1" applyAlignment="1">
      <alignment horizontal="right" vertical="top" wrapText="1"/>
    </xf>
    <xf numFmtId="172" fontId="26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 vertical="top"/>
    </xf>
    <xf numFmtId="49" fontId="22" fillId="19" borderId="24" xfId="34" applyNumberFormat="1" applyFont="1" applyBorder="1" applyProtection="1">
      <alignment horizontal="center" vertical="top" shrinkToFit="1"/>
      <protection/>
    </xf>
    <xf numFmtId="49" fontId="50" fillId="19" borderId="24" xfId="34" applyNumberFormat="1" applyFont="1" applyBorder="1" applyProtection="1">
      <alignment horizontal="center" vertical="top" shrinkToFit="1"/>
      <protection/>
    </xf>
    <xf numFmtId="49" fontId="50" fillId="19" borderId="17" xfId="34" applyNumberFormat="1" applyFont="1" applyBorder="1" applyProtection="1">
      <alignment horizontal="center" vertical="top" shrinkToFit="1"/>
      <protection/>
    </xf>
    <xf numFmtId="49" fontId="50" fillId="19" borderId="23" xfId="34" applyNumberFormat="1" applyFont="1" applyBorder="1" applyProtection="1">
      <alignment horizontal="center" vertical="top" shrinkToFit="1"/>
      <protection/>
    </xf>
    <xf numFmtId="172" fontId="50" fillId="19" borderId="23" xfId="35" applyNumberFormat="1" applyFont="1" applyBorder="1" applyProtection="1">
      <alignment horizontal="right" vertical="top" shrinkToFit="1"/>
      <protection/>
    </xf>
    <xf numFmtId="49" fontId="22" fillId="19" borderId="17" xfId="34" applyNumberFormat="1" applyFont="1" applyBorder="1" applyProtection="1">
      <alignment horizontal="center" vertical="top" shrinkToFit="1"/>
      <protection/>
    </xf>
    <xf numFmtId="0" fontId="22" fillId="19" borderId="24" xfId="33" applyNumberFormat="1" applyFont="1" applyBorder="1" applyProtection="1">
      <alignment horizontal="left" vertical="top" wrapText="1"/>
      <protection/>
    </xf>
    <xf numFmtId="49" fontId="22" fillId="19" borderId="23" xfId="34" applyNumberFormat="1" applyFont="1" applyBorder="1" applyProtection="1">
      <alignment horizontal="center" vertical="top" shrinkToFit="1"/>
      <protection/>
    </xf>
    <xf numFmtId="49" fontId="8" fillId="19" borderId="0" xfId="34" applyNumberFormat="1" applyFont="1" applyBorder="1" applyProtection="1">
      <alignment horizontal="center" vertical="top" shrinkToFit="1"/>
      <protection/>
    </xf>
    <xf numFmtId="49" fontId="8" fillId="19" borderId="24" xfId="34" applyNumberFormat="1" applyFont="1" applyBorder="1" applyProtection="1">
      <alignment horizontal="center" vertical="top" shrinkToFit="1"/>
      <protection/>
    </xf>
    <xf numFmtId="49" fontId="8" fillId="19" borderId="17" xfId="34" applyNumberFormat="1" applyFont="1" applyBorder="1" applyProtection="1">
      <alignment horizontal="center" vertical="top" shrinkToFit="1"/>
      <protection/>
    </xf>
    <xf numFmtId="49" fontId="70" fillId="19" borderId="23" xfId="34" applyNumberFormat="1" applyFont="1" applyBorder="1" applyProtection="1">
      <alignment horizontal="center" vertical="top" shrinkToFit="1"/>
      <protection/>
    </xf>
    <xf numFmtId="49" fontId="22" fillId="19" borderId="0" xfId="34" applyNumberFormat="1" applyFont="1" applyBorder="1" applyProtection="1">
      <alignment horizontal="center" vertical="top" shrinkToFit="1"/>
      <protection/>
    </xf>
    <xf numFmtId="0" fontId="50" fillId="19" borderId="34" xfId="33" applyNumberFormat="1" applyFont="1" applyBorder="1" applyProtection="1">
      <alignment horizontal="left" vertical="top" wrapText="1"/>
      <protection/>
    </xf>
    <xf numFmtId="49" fontId="22" fillId="19" borderId="34" xfId="34" applyNumberFormat="1" applyFont="1" applyBorder="1" applyProtection="1">
      <alignment horizontal="center" vertical="top" shrinkToFit="1"/>
      <protection/>
    </xf>
    <xf numFmtId="49" fontId="22" fillId="19" borderId="20" xfId="34" applyNumberFormat="1" applyFont="1" applyBorder="1" applyProtection="1">
      <alignment horizontal="center" vertical="top" shrinkToFit="1"/>
      <protection/>
    </xf>
    <xf numFmtId="49" fontId="50" fillId="19" borderId="35" xfId="34" applyNumberFormat="1" applyFont="1" applyBorder="1" applyProtection="1">
      <alignment horizontal="center" vertical="top" shrinkToFit="1"/>
      <protection/>
    </xf>
    <xf numFmtId="172" fontId="50" fillId="19" borderId="35" xfId="35" applyNumberFormat="1" applyFont="1" applyBorder="1" applyProtection="1">
      <alignment horizontal="right" vertical="top" shrinkToFit="1"/>
      <protection/>
    </xf>
    <xf numFmtId="1" fontId="5" fillId="0" borderId="25" xfId="0" applyNumberFormat="1" applyFont="1" applyFill="1" applyBorder="1" applyAlignment="1" applyProtection="1">
      <alignment vertical="top" wrapText="1"/>
      <protection locked="0"/>
    </xf>
    <xf numFmtId="1" fontId="3" fillId="0" borderId="25" xfId="0" applyNumberFormat="1" applyFont="1" applyFill="1" applyBorder="1" applyAlignment="1" applyProtection="1">
      <alignment vertical="top" wrapText="1"/>
      <protection locked="0"/>
    </xf>
    <xf numFmtId="1" fontId="5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15" fillId="0" borderId="0" xfId="59" applyFont="1" applyFill="1" applyAlignment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50" fillId="19" borderId="24" xfId="33" applyNumberFormat="1" applyFont="1" applyBorder="1" applyAlignment="1" applyProtection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25" t="s">
        <v>188</v>
      </c>
      <c r="C1" s="26"/>
      <c r="D1" s="27" t="s">
        <v>241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3" ht="12.75">
      <c r="A2" s="28"/>
      <c r="B2" s="28"/>
      <c r="C2" s="29">
        <v>210</v>
      </c>
      <c r="D2" s="30">
        <v>211</v>
      </c>
      <c r="E2" s="30">
        <v>213</v>
      </c>
      <c r="F2" s="30">
        <v>220</v>
      </c>
      <c r="G2" s="30">
        <v>221</v>
      </c>
      <c r="H2" s="30">
        <v>222</v>
      </c>
      <c r="I2" s="30">
        <v>223</v>
      </c>
      <c r="J2" s="30">
        <v>224</v>
      </c>
      <c r="K2" s="30">
        <v>225</v>
      </c>
      <c r="L2" s="30">
        <v>226</v>
      </c>
      <c r="M2" s="30">
        <v>241</v>
      </c>
      <c r="N2" s="30">
        <v>251</v>
      </c>
      <c r="O2" s="30">
        <v>263</v>
      </c>
      <c r="P2" s="30">
        <v>290</v>
      </c>
      <c r="Q2" s="30">
        <v>300</v>
      </c>
      <c r="R2" s="30">
        <v>310</v>
      </c>
      <c r="S2" s="31" t="s">
        <v>189</v>
      </c>
      <c r="T2" s="30" t="s">
        <v>190</v>
      </c>
      <c r="U2" s="30" t="s">
        <v>191</v>
      </c>
      <c r="V2" s="30" t="s">
        <v>192</v>
      </c>
      <c r="W2" s="30" t="s">
        <v>193</v>
      </c>
    </row>
    <row r="3" spans="1:23" ht="12.75">
      <c r="A3" s="32"/>
      <c r="B3" s="32"/>
      <c r="C3" s="33" t="s">
        <v>194</v>
      </c>
      <c r="D3" s="34" t="s">
        <v>194</v>
      </c>
      <c r="E3" s="34" t="s">
        <v>194</v>
      </c>
      <c r="F3" s="34" t="s">
        <v>194</v>
      </c>
      <c r="G3" s="34" t="s">
        <v>194</v>
      </c>
      <c r="H3" s="34" t="s">
        <v>194</v>
      </c>
      <c r="I3" s="34" t="s">
        <v>194</v>
      </c>
      <c r="J3" s="34" t="s">
        <v>194</v>
      </c>
      <c r="K3" s="34" t="s">
        <v>194</v>
      </c>
      <c r="L3" s="34" t="s">
        <v>194</v>
      </c>
      <c r="M3" s="34" t="s">
        <v>194</v>
      </c>
      <c r="N3" s="34" t="s">
        <v>194</v>
      </c>
      <c r="O3" s="34" t="s">
        <v>194</v>
      </c>
      <c r="P3" s="34" t="s">
        <v>194</v>
      </c>
      <c r="Q3" s="34" t="s">
        <v>194</v>
      </c>
      <c r="R3" s="34" t="s">
        <v>194</v>
      </c>
      <c r="S3" s="35" t="s">
        <v>194</v>
      </c>
      <c r="T3" s="34" t="s">
        <v>194</v>
      </c>
      <c r="U3" s="34" t="s">
        <v>194</v>
      </c>
      <c r="V3" s="34" t="s">
        <v>194</v>
      </c>
      <c r="W3" s="34" t="s">
        <v>194</v>
      </c>
    </row>
    <row r="4" spans="1:23" ht="25.5">
      <c r="A4" s="36" t="s">
        <v>195</v>
      </c>
      <c r="B4" s="37" t="s">
        <v>196</v>
      </c>
      <c r="C4" s="38">
        <f aca="true" t="shared" si="0" ref="C4:W4">C5+C6+C11+C12</f>
        <v>3732500</v>
      </c>
      <c r="D4" s="39">
        <f t="shared" si="0"/>
        <v>2866700</v>
      </c>
      <c r="E4" s="39">
        <f t="shared" si="0"/>
        <v>865800</v>
      </c>
      <c r="F4" s="39">
        <f t="shared" si="0"/>
        <v>113770</v>
      </c>
      <c r="G4" s="39">
        <f t="shared" si="0"/>
        <v>9970</v>
      </c>
      <c r="H4" s="39">
        <f t="shared" si="0"/>
        <v>0</v>
      </c>
      <c r="I4" s="39">
        <f t="shared" si="0"/>
        <v>100000</v>
      </c>
      <c r="J4" s="39">
        <f t="shared" si="0"/>
        <v>0</v>
      </c>
      <c r="K4" s="39">
        <f t="shared" si="0"/>
        <v>1000</v>
      </c>
      <c r="L4" s="39">
        <f t="shared" si="0"/>
        <v>2800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78000</v>
      </c>
      <c r="Q4" s="39">
        <f t="shared" si="0"/>
        <v>145200</v>
      </c>
      <c r="R4" s="39">
        <f t="shared" si="0"/>
        <v>0</v>
      </c>
      <c r="S4" s="40">
        <f t="shared" si="0"/>
        <v>145200</v>
      </c>
      <c r="T4" s="39">
        <f t="shared" si="0"/>
        <v>130000</v>
      </c>
      <c r="U4" s="39">
        <f t="shared" si="0"/>
        <v>10700</v>
      </c>
      <c r="V4" s="39">
        <f t="shared" si="0"/>
        <v>4500</v>
      </c>
      <c r="W4" s="39">
        <f t="shared" si="0"/>
        <v>4069470</v>
      </c>
    </row>
    <row r="5" spans="1:23" ht="12.75">
      <c r="A5" s="41" t="s">
        <v>197</v>
      </c>
      <c r="B5" s="42" t="s">
        <v>198</v>
      </c>
      <c r="C5" s="43">
        <f>D5+E5</f>
        <v>297300</v>
      </c>
      <c r="D5" s="44">
        <v>228300</v>
      </c>
      <c r="E5" s="45">
        <v>69000</v>
      </c>
      <c r="F5" s="44">
        <f>G5+H5+I5+J5+K5+L5</f>
        <v>0</v>
      </c>
      <c r="G5" s="44"/>
      <c r="H5" s="46"/>
      <c r="I5" s="46"/>
      <c r="J5" s="46"/>
      <c r="K5" s="46"/>
      <c r="L5" s="46"/>
      <c r="M5" s="46"/>
      <c r="N5" s="46"/>
      <c r="O5" s="46"/>
      <c r="P5" s="46"/>
      <c r="Q5" s="46">
        <f>R5+S5</f>
        <v>0</v>
      </c>
      <c r="R5" s="46"/>
      <c r="S5" s="47">
        <f>T5+U5+V5</f>
        <v>0</v>
      </c>
      <c r="T5" s="46"/>
      <c r="U5" s="46"/>
      <c r="V5" s="46"/>
      <c r="W5" s="44">
        <f>C5+F5+M5+N5+O5+P5+Q5</f>
        <v>297300</v>
      </c>
    </row>
    <row r="6" spans="1:23" ht="12.75">
      <c r="A6" s="41" t="s">
        <v>199</v>
      </c>
      <c r="B6" s="42" t="s">
        <v>200</v>
      </c>
      <c r="C6" s="43">
        <f>D6+E6</f>
        <v>3435200</v>
      </c>
      <c r="D6" s="44">
        <f>930300+1983300+228000+300-503500</f>
        <v>2638400</v>
      </c>
      <c r="E6" s="45">
        <f>948800-152000</f>
        <v>796800</v>
      </c>
      <c r="F6" s="44">
        <f>G6+H6+I6+J6+K6+L6</f>
        <v>113770</v>
      </c>
      <c r="G6" s="44">
        <f>10000-30</f>
        <v>9970</v>
      </c>
      <c r="H6" s="44">
        <f>0</f>
        <v>0</v>
      </c>
      <c r="I6" s="44">
        <v>100000</v>
      </c>
      <c r="J6" s="46">
        <f>0</f>
        <v>0</v>
      </c>
      <c r="K6" s="46">
        <v>1000</v>
      </c>
      <c r="L6" s="46">
        <v>2800</v>
      </c>
      <c r="M6" s="44"/>
      <c r="N6" s="44"/>
      <c r="O6" s="44"/>
      <c r="P6" s="46">
        <v>0</v>
      </c>
      <c r="Q6" s="46">
        <f>R6+S6</f>
        <v>143000</v>
      </c>
      <c r="R6" s="46"/>
      <c r="S6" s="47">
        <f>T6+U6+V6</f>
        <v>143000</v>
      </c>
      <c r="T6" s="46">
        <v>130000</v>
      </c>
      <c r="U6" s="46">
        <v>8500</v>
      </c>
      <c r="V6" s="46">
        <v>4500</v>
      </c>
      <c r="W6" s="44">
        <f>C6+F6+M6+N6+O6+P6+Q6</f>
        <v>3691970</v>
      </c>
    </row>
    <row r="7" spans="1:23" ht="12.75">
      <c r="A7" s="41"/>
      <c r="B7" s="42">
        <v>244</v>
      </c>
      <c r="C7" s="43"/>
      <c r="D7" s="44"/>
      <c r="E7" s="45"/>
      <c r="F7" s="44">
        <f>G7+H7+I7+J7+K7+L7</f>
        <v>113770</v>
      </c>
      <c r="G7" s="44">
        <f>10000-30</f>
        <v>9970</v>
      </c>
      <c r="H7" s="44">
        <f>0</f>
        <v>0</v>
      </c>
      <c r="I7" s="44">
        <v>100000</v>
      </c>
      <c r="J7" s="46">
        <f>0</f>
        <v>0</v>
      </c>
      <c r="K7" s="46">
        <v>1000</v>
      </c>
      <c r="L7" s="46">
        <v>2800</v>
      </c>
      <c r="M7" s="44"/>
      <c r="N7" s="44"/>
      <c r="O7" s="44"/>
      <c r="P7" s="46">
        <v>0</v>
      </c>
      <c r="Q7" s="46">
        <f>R7+S7</f>
        <v>143000</v>
      </c>
      <c r="R7" s="46"/>
      <c r="S7" s="47">
        <f>T7+U7+V7</f>
        <v>143000</v>
      </c>
      <c r="T7" s="46">
        <v>130000</v>
      </c>
      <c r="U7" s="46">
        <v>8500</v>
      </c>
      <c r="V7" s="46">
        <v>4500</v>
      </c>
      <c r="W7" s="44">
        <f>C7+F7+M7+N7+O7+P7+Q7</f>
        <v>256770</v>
      </c>
    </row>
    <row r="8" spans="1:23" ht="12.75">
      <c r="A8" s="41"/>
      <c r="B8" s="42">
        <v>851</v>
      </c>
      <c r="C8" s="43"/>
      <c r="D8" s="44"/>
      <c r="E8" s="45"/>
      <c r="F8" s="44"/>
      <c r="G8" s="44"/>
      <c r="H8" s="44"/>
      <c r="I8" s="44"/>
      <c r="J8" s="46"/>
      <c r="K8" s="46"/>
      <c r="L8" s="46"/>
      <c r="M8" s="44"/>
      <c r="N8" s="44"/>
      <c r="O8" s="44"/>
      <c r="P8" s="46">
        <v>0</v>
      </c>
      <c r="Q8" s="46"/>
      <c r="R8" s="46"/>
      <c r="S8" s="47"/>
      <c r="T8" s="46"/>
      <c r="U8" s="46"/>
      <c r="V8" s="46"/>
      <c r="W8" s="44">
        <f>P8</f>
        <v>0</v>
      </c>
    </row>
    <row r="9" spans="1:23" ht="12.75">
      <c r="A9" s="41"/>
      <c r="B9" s="42">
        <v>852</v>
      </c>
      <c r="C9" s="43"/>
      <c r="D9" s="44"/>
      <c r="E9" s="45"/>
      <c r="F9" s="44"/>
      <c r="G9" s="44"/>
      <c r="H9" s="44"/>
      <c r="I9" s="44"/>
      <c r="J9" s="46"/>
      <c r="K9" s="46"/>
      <c r="L9" s="46"/>
      <c r="M9" s="44"/>
      <c r="N9" s="44"/>
      <c r="O9" s="44"/>
      <c r="P9" s="46">
        <v>0</v>
      </c>
      <c r="Q9" s="46"/>
      <c r="R9" s="46"/>
      <c r="S9" s="47"/>
      <c r="T9" s="46"/>
      <c r="U9" s="46"/>
      <c r="V9" s="46"/>
      <c r="W9" s="44">
        <f>P9</f>
        <v>0</v>
      </c>
    </row>
    <row r="10" spans="1:23" ht="12.75">
      <c r="A10" s="41"/>
      <c r="B10" s="42">
        <v>853</v>
      </c>
      <c r="C10" s="43"/>
      <c r="D10" s="44"/>
      <c r="E10" s="45"/>
      <c r="F10" s="44"/>
      <c r="G10" s="44"/>
      <c r="H10" s="44"/>
      <c r="I10" s="44"/>
      <c r="J10" s="46"/>
      <c r="K10" s="46"/>
      <c r="L10" s="46"/>
      <c r="M10" s="44"/>
      <c r="N10" s="44"/>
      <c r="O10" s="44"/>
      <c r="P10" s="46">
        <v>0</v>
      </c>
      <c r="Q10" s="46"/>
      <c r="R10" s="46"/>
      <c r="S10" s="47"/>
      <c r="T10" s="46"/>
      <c r="U10" s="46"/>
      <c r="V10" s="46"/>
      <c r="W10" s="44">
        <f>P10</f>
        <v>0</v>
      </c>
    </row>
    <row r="11" spans="1:23" ht="12.75">
      <c r="A11" s="41" t="s">
        <v>201</v>
      </c>
      <c r="B11" s="42" t="s">
        <v>202</v>
      </c>
      <c r="C11" s="43">
        <f>D11+E11</f>
        <v>0</v>
      </c>
      <c r="D11" s="44"/>
      <c r="E11" s="44"/>
      <c r="F11" s="44">
        <f>G11+H11+I11+J11+K11+L11</f>
        <v>0</v>
      </c>
      <c r="G11" s="44"/>
      <c r="H11" s="44"/>
      <c r="I11" s="44"/>
      <c r="J11" s="46"/>
      <c r="K11" s="46"/>
      <c r="L11" s="46"/>
      <c r="M11" s="44"/>
      <c r="N11" s="44"/>
      <c r="O11" s="44"/>
      <c r="P11" s="46">
        <v>48000</v>
      </c>
      <c r="Q11" s="46">
        <f>R11+S11</f>
        <v>0</v>
      </c>
      <c r="R11" s="44">
        <v>0</v>
      </c>
      <c r="S11" s="47">
        <f>T11+U11+V11</f>
        <v>0</v>
      </c>
      <c r="T11" s="44">
        <v>0</v>
      </c>
      <c r="U11" s="44">
        <v>0</v>
      </c>
      <c r="V11" s="44">
        <v>0</v>
      </c>
      <c r="W11" s="44">
        <f>C11+F11+M11+N11+O11+P11+Q11</f>
        <v>48000</v>
      </c>
    </row>
    <row r="12" spans="1:23" ht="38.25">
      <c r="A12" s="41" t="s">
        <v>203</v>
      </c>
      <c r="B12" s="48" t="s">
        <v>204</v>
      </c>
      <c r="C12" s="43">
        <f>D12+E12</f>
        <v>0</v>
      </c>
      <c r="D12" s="44"/>
      <c r="E12" s="44"/>
      <c r="F12" s="44">
        <f>G12+H12+I12+J12+K12+L12</f>
        <v>0</v>
      </c>
      <c r="G12" s="44"/>
      <c r="H12" s="44"/>
      <c r="I12" s="44"/>
      <c r="J12" s="46"/>
      <c r="K12" s="46"/>
      <c r="L12" s="46"/>
      <c r="M12" s="44"/>
      <c r="N12" s="44"/>
      <c r="O12" s="44"/>
      <c r="P12" s="46">
        <f>30000</f>
        <v>30000</v>
      </c>
      <c r="Q12" s="46">
        <f>R12+S12</f>
        <v>2200</v>
      </c>
      <c r="R12" s="46"/>
      <c r="S12" s="47">
        <f>T12+U12+V12</f>
        <v>2200</v>
      </c>
      <c r="T12" s="46">
        <f>20000-20000</f>
        <v>0</v>
      </c>
      <c r="U12" s="46">
        <f>700+1500</f>
        <v>2200</v>
      </c>
      <c r="V12" s="46"/>
      <c r="W12" s="44">
        <f>C12+F12+M12+N12+O12+P12+Q12</f>
        <v>32200</v>
      </c>
    </row>
    <row r="13" spans="1:23" ht="12.75">
      <c r="A13" s="49" t="s">
        <v>205</v>
      </c>
      <c r="B13" s="50" t="s">
        <v>206</v>
      </c>
      <c r="C13" s="38">
        <f>SUM(C14)</f>
        <v>282000</v>
      </c>
      <c r="D13" s="51">
        <f aca="true" t="shared" si="1" ref="D13:V13">D14</f>
        <v>216600</v>
      </c>
      <c r="E13" s="51">
        <f t="shared" si="1"/>
        <v>65400</v>
      </c>
      <c r="F13" s="51">
        <f t="shared" si="1"/>
        <v>3200</v>
      </c>
      <c r="G13" s="51">
        <f t="shared" si="1"/>
        <v>0</v>
      </c>
      <c r="H13" s="51">
        <f t="shared" si="1"/>
        <v>3200</v>
      </c>
      <c r="I13" s="51">
        <f t="shared" si="1"/>
        <v>0</v>
      </c>
      <c r="J13" s="51">
        <f t="shared" si="1"/>
        <v>0</v>
      </c>
      <c r="K13" s="51">
        <f t="shared" si="1"/>
        <v>0</v>
      </c>
      <c r="L13" s="51">
        <f t="shared" si="1"/>
        <v>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0</v>
      </c>
      <c r="Q13" s="51">
        <f t="shared" si="1"/>
        <v>0</v>
      </c>
      <c r="R13" s="51">
        <f t="shared" si="1"/>
        <v>0</v>
      </c>
      <c r="S13" s="52">
        <f t="shared" si="1"/>
        <v>0</v>
      </c>
      <c r="T13" s="51">
        <f t="shared" si="1"/>
        <v>0</v>
      </c>
      <c r="U13" s="51">
        <f t="shared" si="1"/>
        <v>0</v>
      </c>
      <c r="V13" s="51">
        <f t="shared" si="1"/>
        <v>0</v>
      </c>
      <c r="W13" s="51">
        <f>D13+E13+G13+I13+K13+L13+P13+R13+T13+U13+H13+N13+O13+J13</f>
        <v>285200</v>
      </c>
    </row>
    <row r="14" spans="1:23" ht="38.25">
      <c r="A14" s="53" t="s">
        <v>207</v>
      </c>
      <c r="B14" s="54" t="s">
        <v>208</v>
      </c>
      <c r="C14" s="55">
        <f>D14+E14</f>
        <v>282000</v>
      </c>
      <c r="D14" s="56">
        <v>216600</v>
      </c>
      <c r="E14" s="56">
        <v>65400</v>
      </c>
      <c r="F14" s="44">
        <f>G14+H14+I14+J14+K14+L14</f>
        <v>3200</v>
      </c>
      <c r="G14" s="56">
        <v>0</v>
      </c>
      <c r="H14" s="56">
        <v>3200</v>
      </c>
      <c r="I14" s="56"/>
      <c r="J14" s="56">
        <v>0</v>
      </c>
      <c r="K14" s="56"/>
      <c r="L14" s="56"/>
      <c r="M14" s="56"/>
      <c r="N14" s="56"/>
      <c r="O14" s="56"/>
      <c r="P14" s="46"/>
      <c r="Q14" s="46">
        <f>R14+S14</f>
        <v>0</v>
      </c>
      <c r="R14" s="56"/>
      <c r="S14" s="47">
        <f>T14+U14+V14</f>
        <v>0</v>
      </c>
      <c r="T14" s="57"/>
      <c r="U14" s="57"/>
      <c r="V14" s="57"/>
      <c r="W14" s="44">
        <f>C14+F14+M14+N14+O14+P14+Q14</f>
        <v>285200</v>
      </c>
    </row>
    <row r="15" spans="1:23" ht="25.5">
      <c r="A15" s="58" t="s">
        <v>209</v>
      </c>
      <c r="B15" s="59" t="s">
        <v>210</v>
      </c>
      <c r="C15" s="38">
        <f aca="true" t="shared" si="2" ref="C15:W15">C16+C17+C18</f>
        <v>64000</v>
      </c>
      <c r="D15" s="60">
        <f t="shared" si="2"/>
        <v>49200</v>
      </c>
      <c r="E15" s="60">
        <f t="shared" si="2"/>
        <v>14800</v>
      </c>
      <c r="F15" s="60">
        <f t="shared" si="2"/>
        <v>2884400</v>
      </c>
      <c r="G15" s="60">
        <f t="shared" si="2"/>
        <v>3300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0">
        <f t="shared" si="2"/>
        <v>2881100</v>
      </c>
      <c r="L15" s="60">
        <f t="shared" si="2"/>
        <v>0</v>
      </c>
      <c r="M15" s="60">
        <f t="shared" si="2"/>
        <v>0</v>
      </c>
      <c r="N15" s="60">
        <f t="shared" si="2"/>
        <v>0</v>
      </c>
      <c r="O15" s="60">
        <f t="shared" si="2"/>
        <v>0</v>
      </c>
      <c r="P15" s="60">
        <f t="shared" si="2"/>
        <v>0</v>
      </c>
      <c r="Q15" s="60">
        <f t="shared" si="2"/>
        <v>0</v>
      </c>
      <c r="R15" s="60">
        <f t="shared" si="2"/>
        <v>0</v>
      </c>
      <c r="S15" s="60">
        <f t="shared" si="2"/>
        <v>0</v>
      </c>
      <c r="T15" s="60">
        <f t="shared" si="2"/>
        <v>0</v>
      </c>
      <c r="U15" s="60">
        <f t="shared" si="2"/>
        <v>0</v>
      </c>
      <c r="V15" s="60">
        <f t="shared" si="2"/>
        <v>0</v>
      </c>
      <c r="W15" s="60">
        <f t="shared" si="2"/>
        <v>2948400</v>
      </c>
    </row>
    <row r="16" spans="1:23" ht="25.5">
      <c r="A16" s="53" t="s">
        <v>211</v>
      </c>
      <c r="B16" s="61" t="s">
        <v>212</v>
      </c>
      <c r="C16" s="55">
        <f>D16+E16</f>
        <v>64000</v>
      </c>
      <c r="D16" s="56">
        <f>49200</f>
        <v>49200</v>
      </c>
      <c r="E16" s="56">
        <v>14800</v>
      </c>
      <c r="F16" s="44">
        <f>G16+H16+I16+J16+K16+L16</f>
        <v>3300</v>
      </c>
      <c r="G16" s="56">
        <v>3300</v>
      </c>
      <c r="H16" s="56"/>
      <c r="I16" s="56"/>
      <c r="J16" s="56"/>
      <c r="K16" s="56"/>
      <c r="L16" s="56"/>
      <c r="M16" s="56"/>
      <c r="N16" s="56"/>
      <c r="O16" s="56"/>
      <c r="P16" s="46"/>
      <c r="Q16" s="46">
        <f>R16+S16</f>
        <v>0</v>
      </c>
      <c r="R16" s="56"/>
      <c r="S16" s="47">
        <f>T16+U16+V16</f>
        <v>0</v>
      </c>
      <c r="T16" s="56"/>
      <c r="U16" s="56"/>
      <c r="V16" s="56"/>
      <c r="W16" s="44">
        <f aca="true" t="shared" si="3" ref="W16:W32">C16+F16+M16+N16+O16+P16+Q16</f>
        <v>67300</v>
      </c>
    </row>
    <row r="17" spans="1:23" ht="12.75">
      <c r="A17" s="41" t="s">
        <v>213</v>
      </c>
      <c r="B17" s="62" t="s">
        <v>214</v>
      </c>
      <c r="C17" s="43">
        <f>D17+E17</f>
        <v>0</v>
      </c>
      <c r="D17" s="44"/>
      <c r="E17" s="44"/>
      <c r="F17" s="44">
        <f>G17+H17+I17+J17+K17+L17</f>
        <v>2881100</v>
      </c>
      <c r="G17" s="44"/>
      <c r="H17" s="44"/>
      <c r="I17" s="44"/>
      <c r="J17" s="46"/>
      <c r="K17" s="46">
        <v>2881100</v>
      </c>
      <c r="L17" s="46"/>
      <c r="M17" s="44"/>
      <c r="N17" s="44"/>
      <c r="O17" s="44"/>
      <c r="P17" s="46"/>
      <c r="Q17" s="46">
        <f>R17+S17</f>
        <v>0</v>
      </c>
      <c r="R17" s="46"/>
      <c r="S17" s="47">
        <f>T17+U17+V17</f>
        <v>0</v>
      </c>
      <c r="T17" s="46"/>
      <c r="U17" s="46"/>
      <c r="V17" s="46"/>
      <c r="W17" s="44">
        <f t="shared" si="3"/>
        <v>2881100</v>
      </c>
    </row>
    <row r="18" spans="1:23" ht="25.5">
      <c r="A18" s="41" t="s">
        <v>215</v>
      </c>
      <c r="B18" s="63" t="s">
        <v>216</v>
      </c>
      <c r="C18" s="43">
        <f>D18+E18</f>
        <v>0</v>
      </c>
      <c r="D18" s="44"/>
      <c r="E18" s="44"/>
      <c r="F18" s="44">
        <f>G18+H18+I18+J18+K18+L18</f>
        <v>0</v>
      </c>
      <c r="G18" s="44"/>
      <c r="H18" s="44"/>
      <c r="I18" s="44"/>
      <c r="J18" s="46"/>
      <c r="K18" s="46"/>
      <c r="L18" s="46"/>
      <c r="M18" s="44"/>
      <c r="N18" s="44"/>
      <c r="O18" s="44"/>
      <c r="P18" s="46"/>
      <c r="Q18" s="46">
        <f>R18+S18</f>
        <v>0</v>
      </c>
      <c r="R18" s="46"/>
      <c r="S18" s="47">
        <f>T18+U18+V18</f>
        <v>0</v>
      </c>
      <c r="T18" s="46"/>
      <c r="U18" s="46"/>
      <c r="V18" s="46"/>
      <c r="W18" s="44">
        <f t="shared" si="3"/>
        <v>0</v>
      </c>
    </row>
    <row r="19" spans="1:23" ht="38.25">
      <c r="A19" s="64" t="s">
        <v>217</v>
      </c>
      <c r="B19" s="65" t="s">
        <v>218</v>
      </c>
      <c r="C19" s="38">
        <f aca="true" t="shared" si="4" ref="C19:W19">SUM(C20:C22)</f>
        <v>0</v>
      </c>
      <c r="D19" s="66">
        <f t="shared" si="4"/>
        <v>0</v>
      </c>
      <c r="E19" s="66">
        <f t="shared" si="4"/>
        <v>0</v>
      </c>
      <c r="F19" s="66">
        <f t="shared" si="4"/>
        <v>609000</v>
      </c>
      <c r="G19" s="66">
        <f t="shared" si="4"/>
        <v>0</v>
      </c>
      <c r="H19" s="66">
        <f t="shared" si="4"/>
        <v>0</v>
      </c>
      <c r="I19" s="66">
        <f t="shared" si="4"/>
        <v>609000</v>
      </c>
      <c r="J19" s="66">
        <f t="shared" si="4"/>
        <v>0</v>
      </c>
      <c r="K19" s="66">
        <f t="shared" si="4"/>
        <v>0</v>
      </c>
      <c r="L19" s="66">
        <f t="shared" si="4"/>
        <v>0</v>
      </c>
      <c r="M19" s="66">
        <f t="shared" si="4"/>
        <v>0</v>
      </c>
      <c r="N19" s="66">
        <f t="shared" si="4"/>
        <v>0</v>
      </c>
      <c r="O19" s="66">
        <f t="shared" si="4"/>
        <v>0</v>
      </c>
      <c r="P19" s="66">
        <f t="shared" si="4"/>
        <v>0</v>
      </c>
      <c r="Q19" s="66">
        <f t="shared" si="4"/>
        <v>0</v>
      </c>
      <c r="R19" s="66">
        <f t="shared" si="4"/>
        <v>0</v>
      </c>
      <c r="S19" s="67">
        <f t="shared" si="4"/>
        <v>0</v>
      </c>
      <c r="T19" s="66">
        <f t="shared" si="4"/>
        <v>0</v>
      </c>
      <c r="U19" s="66">
        <f t="shared" si="4"/>
        <v>0</v>
      </c>
      <c r="V19" s="66">
        <f t="shared" si="4"/>
        <v>0</v>
      </c>
      <c r="W19" s="66">
        <f t="shared" si="4"/>
        <v>609000</v>
      </c>
    </row>
    <row r="20" spans="1:23" ht="12.75">
      <c r="A20" s="41" t="s">
        <v>219</v>
      </c>
      <c r="B20" s="62" t="s">
        <v>220</v>
      </c>
      <c r="C20" s="43">
        <f>D20+E20</f>
        <v>0</v>
      </c>
      <c r="D20" s="44"/>
      <c r="E20" s="44"/>
      <c r="F20" s="44"/>
      <c r="G20" s="44"/>
      <c r="H20" s="44"/>
      <c r="I20" s="44"/>
      <c r="J20" s="46"/>
      <c r="K20" s="46"/>
      <c r="L20" s="46"/>
      <c r="M20" s="44"/>
      <c r="N20" s="44"/>
      <c r="O20" s="44"/>
      <c r="P20" s="46"/>
      <c r="Q20" s="46">
        <f>R20+S20</f>
        <v>0</v>
      </c>
      <c r="R20" s="68"/>
      <c r="S20" s="47">
        <f>T20+U20+V20</f>
        <v>0</v>
      </c>
      <c r="T20" s="46"/>
      <c r="U20" s="46"/>
      <c r="V20" s="46"/>
      <c r="W20" s="44">
        <f t="shared" si="3"/>
        <v>0</v>
      </c>
    </row>
    <row r="21" spans="1:23" ht="12.75">
      <c r="A21" s="53" t="s">
        <v>221</v>
      </c>
      <c r="B21" s="62" t="s">
        <v>222</v>
      </c>
      <c r="C21" s="43">
        <f>D21+E21</f>
        <v>0</v>
      </c>
      <c r="D21" s="45"/>
      <c r="E21" s="45"/>
      <c r="F21" s="44">
        <f>G21+H21+I21+J21+K21+L21</f>
        <v>309000</v>
      </c>
      <c r="G21" s="45"/>
      <c r="H21" s="45"/>
      <c r="I21" s="45">
        <v>309000</v>
      </c>
      <c r="J21" s="57"/>
      <c r="K21" s="57"/>
      <c r="L21" s="57"/>
      <c r="M21" s="45"/>
      <c r="N21" s="45"/>
      <c r="O21" s="45"/>
      <c r="P21" s="46"/>
      <c r="Q21" s="46">
        <f>R21+S21</f>
        <v>0</v>
      </c>
      <c r="R21" s="57"/>
      <c r="S21" s="47">
        <f>T21+U21+V21</f>
        <v>0</v>
      </c>
      <c r="T21" s="69"/>
      <c r="U21" s="57"/>
      <c r="V21" s="57"/>
      <c r="W21" s="44">
        <f t="shared" si="3"/>
        <v>309000</v>
      </c>
    </row>
    <row r="22" spans="1:23" ht="12.75">
      <c r="A22" s="53" t="s">
        <v>223</v>
      </c>
      <c r="B22" s="70" t="s">
        <v>224</v>
      </c>
      <c r="C22" s="43">
        <f>D22+E22</f>
        <v>0</v>
      </c>
      <c r="D22" s="45"/>
      <c r="E22" s="45"/>
      <c r="F22" s="44">
        <f>G22+H22+I22+J22+K22+L22</f>
        <v>300000</v>
      </c>
      <c r="G22" s="57"/>
      <c r="H22" s="57"/>
      <c r="I22" s="57">
        <v>300000</v>
      </c>
      <c r="J22" s="57"/>
      <c r="K22" s="57"/>
      <c r="L22" s="57"/>
      <c r="M22" s="57"/>
      <c r="N22" s="57"/>
      <c r="O22" s="57"/>
      <c r="P22" s="46"/>
      <c r="Q22" s="46">
        <f>R22+S22</f>
        <v>0</v>
      </c>
      <c r="R22" s="57">
        <f>90000+9000-99000</f>
        <v>0</v>
      </c>
      <c r="S22" s="47">
        <f>T22+U22+V22</f>
        <v>0</v>
      </c>
      <c r="T22" s="57"/>
      <c r="U22" s="57"/>
      <c r="V22" s="57"/>
      <c r="W22" s="44">
        <f t="shared" si="3"/>
        <v>300000</v>
      </c>
    </row>
    <row r="23" spans="1:23" ht="12.75">
      <c r="A23" s="71" t="s">
        <v>225</v>
      </c>
      <c r="B23" s="72" t="s">
        <v>226</v>
      </c>
      <c r="C23" s="38">
        <f>C24</f>
        <v>720000</v>
      </c>
      <c r="D23" s="73">
        <f aca="true" t="shared" si="5" ref="D23:W23">D24</f>
        <v>553000</v>
      </c>
      <c r="E23" s="73">
        <f t="shared" si="5"/>
        <v>167000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5"/>
        <v>0</v>
      </c>
      <c r="O23" s="73">
        <f t="shared" si="5"/>
        <v>0</v>
      </c>
      <c r="P23" s="73">
        <f t="shared" si="5"/>
        <v>0</v>
      </c>
      <c r="Q23" s="73">
        <f t="shared" si="5"/>
        <v>0</v>
      </c>
      <c r="R23" s="73">
        <f t="shared" si="5"/>
        <v>0</v>
      </c>
      <c r="S23" s="73">
        <f t="shared" si="5"/>
        <v>0</v>
      </c>
      <c r="T23" s="73">
        <f t="shared" si="5"/>
        <v>0</v>
      </c>
      <c r="U23" s="73">
        <f t="shared" si="5"/>
        <v>0</v>
      </c>
      <c r="V23" s="73">
        <f t="shared" si="5"/>
        <v>0</v>
      </c>
      <c r="W23" s="73">
        <f t="shared" si="5"/>
        <v>720000</v>
      </c>
    </row>
    <row r="24" spans="1:23" ht="12.75">
      <c r="A24" s="41" t="s">
        <v>227</v>
      </c>
      <c r="B24" s="74" t="s">
        <v>228</v>
      </c>
      <c r="C24" s="43">
        <f>D24+E24</f>
        <v>720000</v>
      </c>
      <c r="D24" s="44">
        <v>553000</v>
      </c>
      <c r="E24" s="45">
        <v>167000</v>
      </c>
      <c r="F24" s="44">
        <f>G24+H24+I24+J24+K24+L24</f>
        <v>0</v>
      </c>
      <c r="G24" s="46"/>
      <c r="H24" s="46"/>
      <c r="I24" s="46"/>
      <c r="J24" s="46"/>
      <c r="K24" s="46"/>
      <c r="L24" s="46"/>
      <c r="M24" s="44"/>
      <c r="N24" s="46"/>
      <c r="O24" s="46"/>
      <c r="P24" s="46"/>
      <c r="Q24" s="46">
        <f>R24+S24</f>
        <v>0</v>
      </c>
      <c r="R24" s="46"/>
      <c r="S24" s="47">
        <f>T24+U24+V24</f>
        <v>0</v>
      </c>
      <c r="T24" s="46">
        <f>21000-10000-11000</f>
        <v>0</v>
      </c>
      <c r="U24" s="57"/>
      <c r="V24" s="57"/>
      <c r="W24" s="44">
        <f t="shared" si="3"/>
        <v>720000</v>
      </c>
    </row>
    <row r="25" spans="1:23" ht="12.75">
      <c r="A25" s="75" t="s">
        <v>229</v>
      </c>
      <c r="B25" s="76" t="s">
        <v>230</v>
      </c>
      <c r="C25" s="38">
        <f aca="true" t="shared" si="6" ref="C25:V25">C26</f>
        <v>0</v>
      </c>
      <c r="D25" s="77">
        <f t="shared" si="6"/>
        <v>0</v>
      </c>
      <c r="E25" s="77">
        <f t="shared" si="6"/>
        <v>0</v>
      </c>
      <c r="F25" s="77">
        <f t="shared" si="6"/>
        <v>0</v>
      </c>
      <c r="G25" s="77">
        <f t="shared" si="6"/>
        <v>0</v>
      </c>
      <c r="H25" s="77">
        <f t="shared" si="6"/>
        <v>0</v>
      </c>
      <c r="I25" s="77">
        <f t="shared" si="6"/>
        <v>0</v>
      </c>
      <c r="J25" s="77">
        <f t="shared" si="6"/>
        <v>0</v>
      </c>
      <c r="K25" s="77">
        <f t="shared" si="6"/>
        <v>0</v>
      </c>
      <c r="L25" s="77">
        <f t="shared" si="6"/>
        <v>0</v>
      </c>
      <c r="M25" s="77">
        <f t="shared" si="6"/>
        <v>0</v>
      </c>
      <c r="N25" s="77">
        <f t="shared" si="6"/>
        <v>0</v>
      </c>
      <c r="O25" s="77">
        <f t="shared" si="6"/>
        <v>120000</v>
      </c>
      <c r="P25" s="77">
        <f t="shared" si="6"/>
        <v>0</v>
      </c>
      <c r="Q25" s="77">
        <f t="shared" si="6"/>
        <v>0</v>
      </c>
      <c r="R25" s="77">
        <f t="shared" si="6"/>
        <v>0</v>
      </c>
      <c r="S25" s="78">
        <f t="shared" si="6"/>
        <v>0</v>
      </c>
      <c r="T25" s="77">
        <f t="shared" si="6"/>
        <v>0</v>
      </c>
      <c r="U25" s="77">
        <f t="shared" si="6"/>
        <v>0</v>
      </c>
      <c r="V25" s="77">
        <f t="shared" si="6"/>
        <v>0</v>
      </c>
      <c r="W25" s="77">
        <f>D25+E25+G25+I25+K25+L25+P25+R25+T25+U25+H25+N25+O25+J25</f>
        <v>120000</v>
      </c>
    </row>
    <row r="26" spans="1:23" ht="12.75">
      <c r="A26" s="41" t="s">
        <v>231</v>
      </c>
      <c r="B26" s="74" t="s">
        <v>232</v>
      </c>
      <c r="C26" s="43">
        <f>D26+E26</f>
        <v>0</v>
      </c>
      <c r="D26" s="44"/>
      <c r="E26" s="45"/>
      <c r="F26" s="44">
        <f>G26+H26+I26+J26+K26+L26</f>
        <v>0</v>
      </c>
      <c r="G26" s="46"/>
      <c r="H26" s="46"/>
      <c r="I26" s="46"/>
      <c r="J26" s="46"/>
      <c r="K26" s="46"/>
      <c r="L26" s="46"/>
      <c r="M26" s="46"/>
      <c r="N26" s="46"/>
      <c r="O26" s="79">
        <v>120000</v>
      </c>
      <c r="P26" s="46"/>
      <c r="Q26" s="46">
        <f>R26+S26</f>
        <v>0</v>
      </c>
      <c r="R26" s="46"/>
      <c r="S26" s="47">
        <f>T26+U26+V26</f>
        <v>0</v>
      </c>
      <c r="T26" s="46"/>
      <c r="U26" s="46"/>
      <c r="V26" s="46"/>
      <c r="W26" s="44">
        <f t="shared" si="3"/>
        <v>120000</v>
      </c>
    </row>
    <row r="27" spans="1:23" ht="25.5">
      <c r="A27" s="64" t="s">
        <v>233</v>
      </c>
      <c r="B27" s="65" t="s">
        <v>159</v>
      </c>
      <c r="C27" s="38">
        <f aca="true" t="shared" si="7" ref="C27:W27">C28</f>
        <v>0</v>
      </c>
      <c r="D27" s="66">
        <f t="shared" si="7"/>
        <v>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6">
        <f t="shared" si="7"/>
        <v>0</v>
      </c>
      <c r="L27" s="66">
        <f t="shared" si="7"/>
        <v>0</v>
      </c>
      <c r="M27" s="66">
        <f t="shared" si="7"/>
        <v>0</v>
      </c>
      <c r="N27" s="66">
        <f t="shared" si="7"/>
        <v>0</v>
      </c>
      <c r="O27" s="66">
        <f t="shared" si="7"/>
        <v>0</v>
      </c>
      <c r="P27" s="66">
        <f t="shared" si="7"/>
        <v>50000</v>
      </c>
      <c r="Q27" s="66">
        <f t="shared" si="7"/>
        <v>0</v>
      </c>
      <c r="R27" s="66">
        <f t="shared" si="7"/>
        <v>0</v>
      </c>
      <c r="S27" s="66">
        <f t="shared" si="7"/>
        <v>0</v>
      </c>
      <c r="T27" s="66">
        <f t="shared" si="7"/>
        <v>0</v>
      </c>
      <c r="U27" s="66">
        <f t="shared" si="7"/>
        <v>0</v>
      </c>
      <c r="V27" s="66">
        <f t="shared" si="7"/>
        <v>0</v>
      </c>
      <c r="W27" s="66">
        <f t="shared" si="7"/>
        <v>50000</v>
      </c>
    </row>
    <row r="28" spans="1:23" ht="12.75">
      <c r="A28" s="80" t="s">
        <v>33</v>
      </c>
      <c r="B28" s="81" t="s">
        <v>30</v>
      </c>
      <c r="C28" s="43">
        <f>D28+E28</f>
        <v>0</v>
      </c>
      <c r="D28" s="44"/>
      <c r="E28" s="45"/>
      <c r="F28" s="44">
        <f>G28+H28+I28+J28+K28+L28</f>
        <v>0</v>
      </c>
      <c r="G28" s="46"/>
      <c r="H28" s="46"/>
      <c r="I28" s="46"/>
      <c r="J28" s="46"/>
      <c r="K28" s="46"/>
      <c r="L28" s="46"/>
      <c r="M28" s="46"/>
      <c r="N28" s="46"/>
      <c r="O28" s="79"/>
      <c r="P28" s="46">
        <v>50000</v>
      </c>
      <c r="Q28" s="46">
        <f>R28+S28</f>
        <v>0</v>
      </c>
      <c r="R28" s="46"/>
      <c r="S28" s="47">
        <f>T28+U28+V28</f>
        <v>0</v>
      </c>
      <c r="T28" s="46"/>
      <c r="U28" s="46"/>
      <c r="V28" s="46"/>
      <c r="W28" s="44">
        <f t="shared" si="3"/>
        <v>50000</v>
      </c>
    </row>
    <row r="29" spans="1:23" ht="25.5">
      <c r="A29" s="82" t="s">
        <v>234</v>
      </c>
      <c r="B29" s="83" t="s">
        <v>235</v>
      </c>
      <c r="C29" s="84">
        <f aca="true" t="shared" si="8" ref="C29:W29">C30</f>
        <v>0</v>
      </c>
      <c r="D29" s="85">
        <f t="shared" si="8"/>
        <v>0</v>
      </c>
      <c r="E29" s="85">
        <f t="shared" si="8"/>
        <v>0</v>
      </c>
      <c r="F29" s="85">
        <f t="shared" si="8"/>
        <v>0</v>
      </c>
      <c r="G29" s="85">
        <f t="shared" si="8"/>
        <v>0</v>
      </c>
      <c r="H29" s="85">
        <f t="shared" si="8"/>
        <v>0</v>
      </c>
      <c r="I29" s="85">
        <f t="shared" si="8"/>
        <v>0</v>
      </c>
      <c r="J29" s="85">
        <f t="shared" si="8"/>
        <v>0</v>
      </c>
      <c r="K29" s="85">
        <f t="shared" si="8"/>
        <v>0</v>
      </c>
      <c r="L29" s="85">
        <f t="shared" si="8"/>
        <v>0</v>
      </c>
      <c r="M29" s="85">
        <f t="shared" si="8"/>
        <v>0</v>
      </c>
      <c r="N29" s="85">
        <f t="shared" si="8"/>
        <v>171000</v>
      </c>
      <c r="O29" s="85">
        <f t="shared" si="8"/>
        <v>0</v>
      </c>
      <c r="P29" s="85">
        <f t="shared" si="8"/>
        <v>0</v>
      </c>
      <c r="Q29" s="85">
        <f t="shared" si="8"/>
        <v>0</v>
      </c>
      <c r="R29" s="85">
        <f t="shared" si="8"/>
        <v>0</v>
      </c>
      <c r="S29" s="86">
        <f t="shared" si="8"/>
        <v>0</v>
      </c>
      <c r="T29" s="85">
        <f t="shared" si="8"/>
        <v>0</v>
      </c>
      <c r="U29" s="85">
        <f t="shared" si="8"/>
        <v>0</v>
      </c>
      <c r="V29" s="85">
        <f t="shared" si="8"/>
        <v>0</v>
      </c>
      <c r="W29" s="85">
        <f t="shared" si="8"/>
        <v>171000</v>
      </c>
    </row>
    <row r="30" spans="1:23" ht="12.75">
      <c r="A30" s="87" t="s">
        <v>236</v>
      </c>
      <c r="B30" s="88" t="s">
        <v>237</v>
      </c>
      <c r="C30" s="89">
        <f>D30+E30</f>
        <v>0</v>
      </c>
      <c r="D30" s="90"/>
      <c r="E30" s="91"/>
      <c r="F30" s="44">
        <f>G30+H30+I30+J30+K30+L30</f>
        <v>0</v>
      </c>
      <c r="G30" s="90"/>
      <c r="H30" s="92"/>
      <c r="I30" s="92"/>
      <c r="J30" s="92"/>
      <c r="K30" s="92"/>
      <c r="L30" s="92"/>
      <c r="M30" s="92"/>
      <c r="N30" s="92">
        <v>171000</v>
      </c>
      <c r="O30" s="92"/>
      <c r="P30" s="46"/>
      <c r="Q30" s="46">
        <f>R30+S30</f>
        <v>0</v>
      </c>
      <c r="R30" s="93"/>
      <c r="S30" s="47">
        <f>T30+U30+V30</f>
        <v>0</v>
      </c>
      <c r="T30" s="93"/>
      <c r="U30" s="93"/>
      <c r="V30" s="93"/>
      <c r="W30" s="44">
        <f t="shared" si="3"/>
        <v>171000</v>
      </c>
    </row>
    <row r="31" spans="1:23" ht="12.75">
      <c r="A31" s="94"/>
      <c r="B31" s="95" t="s">
        <v>238</v>
      </c>
      <c r="C31" s="84">
        <f aca="true" t="shared" si="9" ref="C31:W31">C4+C13+C15+C19+C23+C25+C27+C29</f>
        <v>4798500</v>
      </c>
      <c r="D31" s="84">
        <f t="shared" si="9"/>
        <v>3685500</v>
      </c>
      <c r="E31" s="84">
        <f t="shared" si="9"/>
        <v>1113000</v>
      </c>
      <c r="F31" s="84">
        <f t="shared" si="9"/>
        <v>3610370</v>
      </c>
      <c r="G31" s="84">
        <f t="shared" si="9"/>
        <v>13270</v>
      </c>
      <c r="H31" s="84">
        <f t="shared" si="9"/>
        <v>3200</v>
      </c>
      <c r="I31" s="84">
        <f t="shared" si="9"/>
        <v>709000</v>
      </c>
      <c r="J31" s="84">
        <f t="shared" si="9"/>
        <v>0</v>
      </c>
      <c r="K31" s="84">
        <f t="shared" si="9"/>
        <v>2882100</v>
      </c>
      <c r="L31" s="84">
        <f t="shared" si="9"/>
        <v>2800</v>
      </c>
      <c r="M31" s="84">
        <f t="shared" si="9"/>
        <v>0</v>
      </c>
      <c r="N31" s="84">
        <f t="shared" si="9"/>
        <v>171000</v>
      </c>
      <c r="O31" s="84">
        <f t="shared" si="9"/>
        <v>120000</v>
      </c>
      <c r="P31" s="84">
        <f t="shared" si="9"/>
        <v>128000</v>
      </c>
      <c r="Q31" s="84">
        <f t="shared" si="9"/>
        <v>145200</v>
      </c>
      <c r="R31" s="84">
        <f t="shared" si="9"/>
        <v>0</v>
      </c>
      <c r="S31" s="84">
        <f t="shared" si="9"/>
        <v>145200</v>
      </c>
      <c r="T31" s="84">
        <f t="shared" si="9"/>
        <v>130000</v>
      </c>
      <c r="U31" s="84">
        <f t="shared" si="9"/>
        <v>10700</v>
      </c>
      <c r="V31" s="84">
        <f t="shared" si="9"/>
        <v>4500</v>
      </c>
      <c r="W31" s="84">
        <f t="shared" si="9"/>
        <v>8973070</v>
      </c>
    </row>
    <row r="32" spans="1:23" ht="12.75">
      <c r="A32" s="87"/>
      <c r="B32" s="88" t="s">
        <v>239</v>
      </c>
      <c r="C32" s="96">
        <f>D32+E32</f>
        <v>0</v>
      </c>
      <c r="D32" s="97"/>
      <c r="E32" s="98"/>
      <c r="F32" s="44">
        <f>G32+H32+I32+J32+K32+L32</f>
        <v>0</v>
      </c>
      <c r="G32" s="97"/>
      <c r="H32" s="99"/>
      <c r="I32" s="99"/>
      <c r="J32" s="99"/>
      <c r="K32" s="99"/>
      <c r="L32" s="99"/>
      <c r="M32" s="99"/>
      <c r="N32" s="99">
        <f>N30</f>
        <v>171000</v>
      </c>
      <c r="O32" s="99"/>
      <c r="P32" s="46"/>
      <c r="Q32" s="44">
        <f>R32+T32+U32+V32</f>
        <v>0</v>
      </c>
      <c r="R32" s="100"/>
      <c r="S32" s="101"/>
      <c r="T32" s="100"/>
      <c r="U32" s="100"/>
      <c r="V32" s="100"/>
      <c r="W32" s="44">
        <f t="shared" si="3"/>
        <v>171000</v>
      </c>
    </row>
    <row r="33" spans="1:23" ht="12.75">
      <c r="A33" s="102"/>
      <c r="B33" s="103" t="s">
        <v>240</v>
      </c>
      <c r="C33" s="104">
        <f aca="true" t="shared" si="10" ref="C33:W33">C31-C32</f>
        <v>4798500</v>
      </c>
      <c r="D33" s="105">
        <f t="shared" si="10"/>
        <v>3685500</v>
      </c>
      <c r="E33" s="105">
        <f t="shared" si="10"/>
        <v>1113000</v>
      </c>
      <c r="F33" s="105">
        <f t="shared" si="10"/>
        <v>3610370</v>
      </c>
      <c r="G33" s="105">
        <f t="shared" si="10"/>
        <v>13270</v>
      </c>
      <c r="H33" s="105">
        <f t="shared" si="10"/>
        <v>3200</v>
      </c>
      <c r="I33" s="105">
        <f t="shared" si="10"/>
        <v>709000</v>
      </c>
      <c r="J33" s="105">
        <f t="shared" si="10"/>
        <v>0</v>
      </c>
      <c r="K33" s="105">
        <f t="shared" si="10"/>
        <v>2882100</v>
      </c>
      <c r="L33" s="105">
        <f t="shared" si="10"/>
        <v>2800</v>
      </c>
      <c r="M33" s="105">
        <f t="shared" si="10"/>
        <v>0</v>
      </c>
      <c r="N33" s="105">
        <f t="shared" si="10"/>
        <v>0</v>
      </c>
      <c r="O33" s="105">
        <f t="shared" si="10"/>
        <v>120000</v>
      </c>
      <c r="P33" s="105">
        <f t="shared" si="10"/>
        <v>128000</v>
      </c>
      <c r="Q33" s="105">
        <f t="shared" si="10"/>
        <v>145200</v>
      </c>
      <c r="R33" s="105">
        <f t="shared" si="10"/>
        <v>0</v>
      </c>
      <c r="S33" s="106">
        <f t="shared" si="10"/>
        <v>145200</v>
      </c>
      <c r="T33" s="105">
        <f t="shared" si="10"/>
        <v>130000</v>
      </c>
      <c r="U33" s="105">
        <f t="shared" si="10"/>
        <v>10700</v>
      </c>
      <c r="V33" s="105">
        <f t="shared" si="10"/>
        <v>4500</v>
      </c>
      <c r="W33" s="105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PageLayoutView="0" workbookViewId="0" topLeftCell="A41">
      <selection activeCell="I43" sqref="I43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8.75390625" style="0" customWidth="1"/>
  </cols>
  <sheetData>
    <row r="1" spans="1:3" ht="12.75">
      <c r="A1" s="6"/>
      <c r="B1" s="1" t="s">
        <v>108</v>
      </c>
      <c r="C1" s="7"/>
    </row>
    <row r="2" spans="1:3" ht="12.75">
      <c r="A2" s="8"/>
      <c r="B2" s="1" t="s">
        <v>253</v>
      </c>
      <c r="C2" s="7"/>
    </row>
    <row r="3" spans="1:3" ht="12.75">
      <c r="A3" s="8"/>
      <c r="B3" s="1" t="s">
        <v>254</v>
      </c>
      <c r="C3" s="7"/>
    </row>
    <row r="4" spans="1:3" ht="12.75">
      <c r="A4" s="8"/>
      <c r="B4" s="1" t="s">
        <v>361</v>
      </c>
      <c r="C4" s="7"/>
    </row>
    <row r="5" spans="1:3" ht="12.75">
      <c r="A5" s="8"/>
      <c r="B5" s="1" t="s">
        <v>360</v>
      </c>
      <c r="C5" s="7"/>
    </row>
    <row r="6" spans="1:3" ht="12.75">
      <c r="A6" s="8"/>
      <c r="B6" s="1" t="s">
        <v>437</v>
      </c>
      <c r="C6" s="7"/>
    </row>
    <row r="7" spans="1:3" ht="12.75">
      <c r="A7" s="8"/>
      <c r="B7" s="1"/>
      <c r="C7" s="7"/>
    </row>
    <row r="8" spans="1:3" ht="14.25">
      <c r="A8" s="335" t="s">
        <v>362</v>
      </c>
      <c r="B8" s="335"/>
      <c r="C8" s="335"/>
    </row>
    <row r="9" spans="1:3" ht="14.25">
      <c r="A9" s="9"/>
      <c r="B9" s="9"/>
      <c r="C9" s="16" t="s">
        <v>95</v>
      </c>
    </row>
    <row r="10" spans="1:3" ht="12.75">
      <c r="A10" s="14" t="s">
        <v>9</v>
      </c>
      <c r="B10" s="15" t="s">
        <v>34</v>
      </c>
      <c r="C10" s="13" t="s">
        <v>0</v>
      </c>
    </row>
    <row r="11" spans="1:3" ht="12.75">
      <c r="A11" s="10" t="s">
        <v>10</v>
      </c>
      <c r="B11" s="125" t="s">
        <v>5</v>
      </c>
      <c r="C11" s="184">
        <f>C12+C16+C21+C23+C28+C30+C35+C38+C40+C33</f>
        <v>10476.3</v>
      </c>
    </row>
    <row r="12" spans="1:3" ht="15.75" customHeight="1">
      <c r="A12" s="126" t="s">
        <v>11</v>
      </c>
      <c r="B12" s="127" t="s">
        <v>44</v>
      </c>
      <c r="C12" s="184">
        <f>3897+1000</f>
        <v>4897</v>
      </c>
    </row>
    <row r="13" spans="1:3" ht="50.25">
      <c r="A13" s="157" t="s">
        <v>42</v>
      </c>
      <c r="B13" s="127" t="s">
        <v>368</v>
      </c>
      <c r="C13" s="185"/>
    </row>
    <row r="14" spans="1:3" ht="24" customHeight="1" hidden="1">
      <c r="A14" s="128" t="s">
        <v>43</v>
      </c>
      <c r="B14" s="127" t="s">
        <v>45</v>
      </c>
      <c r="C14" s="185">
        <v>3510</v>
      </c>
    </row>
    <row r="15" spans="1:3" ht="24">
      <c r="A15" s="128" t="s">
        <v>92</v>
      </c>
      <c r="B15" s="127" t="s">
        <v>91</v>
      </c>
      <c r="C15" s="185"/>
    </row>
    <row r="16" spans="1:3" ht="12.75">
      <c r="A16" s="129" t="s">
        <v>46</v>
      </c>
      <c r="B16" s="125" t="s">
        <v>47</v>
      </c>
      <c r="C16" s="184">
        <f>C17+C18+C19+C20</f>
        <v>3336.7000000000003</v>
      </c>
    </row>
    <row r="17" spans="1:3" ht="24">
      <c r="A17" s="128" t="s">
        <v>94</v>
      </c>
      <c r="B17" s="130" t="s">
        <v>48</v>
      </c>
      <c r="C17" s="185">
        <f>1500+42.8</f>
        <v>1542.8</v>
      </c>
    </row>
    <row r="18" spans="1:3" ht="36">
      <c r="A18" s="128" t="s">
        <v>51</v>
      </c>
      <c r="B18" s="130" t="s">
        <v>49</v>
      </c>
      <c r="C18" s="185">
        <v>9.3</v>
      </c>
    </row>
    <row r="19" spans="1:3" ht="24">
      <c r="A19" s="128" t="s">
        <v>50</v>
      </c>
      <c r="B19" s="130" t="s">
        <v>53</v>
      </c>
      <c r="C19" s="185">
        <f>1977.9+36.4</f>
        <v>2014.3000000000002</v>
      </c>
    </row>
    <row r="20" spans="1:3" ht="24">
      <c r="A20" s="128" t="s">
        <v>52</v>
      </c>
      <c r="B20" s="130" t="s">
        <v>53</v>
      </c>
      <c r="C20" s="185">
        <v>-229.7</v>
      </c>
    </row>
    <row r="21" spans="1:3" ht="12.75">
      <c r="A21" s="10" t="s">
        <v>12</v>
      </c>
      <c r="B21" s="125" t="s">
        <v>6</v>
      </c>
      <c r="C21" s="184">
        <f>C22</f>
        <v>119.4</v>
      </c>
    </row>
    <row r="22" spans="1:3" ht="12.75">
      <c r="A22" s="131" t="s">
        <v>19</v>
      </c>
      <c r="B22" s="130" t="s">
        <v>20</v>
      </c>
      <c r="C22" s="185">
        <v>119.4</v>
      </c>
    </row>
    <row r="23" spans="1:3" ht="12.75">
      <c r="A23" s="10" t="s">
        <v>13</v>
      </c>
      <c r="B23" s="125" t="s">
        <v>7</v>
      </c>
      <c r="C23" s="184">
        <f>C24+C25</f>
        <v>1986.5</v>
      </c>
    </row>
    <row r="24" spans="1:3" ht="24">
      <c r="A24" s="132" t="s">
        <v>28</v>
      </c>
      <c r="B24" s="130" t="s">
        <v>21</v>
      </c>
      <c r="C24" s="185">
        <f>99.2+6</f>
        <v>105.2</v>
      </c>
    </row>
    <row r="25" spans="1:3" ht="15.75" customHeight="1">
      <c r="A25" s="133" t="s">
        <v>8</v>
      </c>
      <c r="B25" s="130" t="s">
        <v>35</v>
      </c>
      <c r="C25" s="185">
        <f>C26+C27</f>
        <v>1881.3</v>
      </c>
    </row>
    <row r="26" spans="1:3" ht="26.25" customHeight="1">
      <c r="A26" s="133" t="s">
        <v>36</v>
      </c>
      <c r="B26" s="130" t="s">
        <v>181</v>
      </c>
      <c r="C26" s="185">
        <f>3300-1926.9</f>
        <v>1373.1</v>
      </c>
    </row>
    <row r="27" spans="1:3" ht="26.25" customHeight="1">
      <c r="A27" s="132" t="s">
        <v>37</v>
      </c>
      <c r="B27" s="130" t="s">
        <v>182</v>
      </c>
      <c r="C27" s="185">
        <f>310.3+197.9</f>
        <v>508.20000000000005</v>
      </c>
    </row>
    <row r="28" spans="1:3" ht="15.75" customHeight="1">
      <c r="A28" s="134" t="s">
        <v>25</v>
      </c>
      <c r="B28" s="125" t="s">
        <v>38</v>
      </c>
      <c r="C28" s="184">
        <f>C29</f>
        <v>0</v>
      </c>
    </row>
    <row r="29" spans="1:3" ht="24">
      <c r="A29" s="132" t="s">
        <v>26</v>
      </c>
      <c r="B29" s="130" t="s">
        <v>39</v>
      </c>
      <c r="C29" s="185">
        <v>0</v>
      </c>
    </row>
    <row r="30" spans="1:3" ht="24">
      <c r="A30" s="135" t="s">
        <v>115</v>
      </c>
      <c r="B30" s="136" t="s">
        <v>116</v>
      </c>
      <c r="C30" s="186">
        <f>C32+C31</f>
        <v>71.9</v>
      </c>
    </row>
    <row r="31" spans="1:3" ht="24">
      <c r="A31" s="137" t="s">
        <v>27</v>
      </c>
      <c r="B31" s="138" t="s">
        <v>117</v>
      </c>
      <c r="C31" s="187">
        <v>71.9</v>
      </c>
    </row>
    <row r="32" spans="1:3" ht="12.75" customHeight="1">
      <c r="A32" s="137" t="s">
        <v>134</v>
      </c>
      <c r="B32" s="138" t="s">
        <v>135</v>
      </c>
      <c r="C32" s="187">
        <v>0</v>
      </c>
    </row>
    <row r="33" spans="1:3" ht="12.75" customHeight="1">
      <c r="A33" s="331" t="s">
        <v>446</v>
      </c>
      <c r="B33" s="333" t="s">
        <v>448</v>
      </c>
      <c r="C33" s="187">
        <f>C34</f>
        <v>4</v>
      </c>
    </row>
    <row r="34" spans="1:3" ht="12.75" customHeight="1">
      <c r="A34" s="332" t="s">
        <v>447</v>
      </c>
      <c r="B34" s="334" t="s">
        <v>449</v>
      </c>
      <c r="C34" s="187">
        <v>4</v>
      </c>
    </row>
    <row r="35" spans="1:3" ht="14.25" customHeight="1">
      <c r="A35" s="135" t="s">
        <v>118</v>
      </c>
      <c r="B35" s="136" t="s">
        <v>119</v>
      </c>
      <c r="C35" s="186">
        <f>C37+C36</f>
        <v>60.8</v>
      </c>
    </row>
    <row r="36" spans="1:3" ht="24.75" customHeight="1">
      <c r="A36" s="137" t="s">
        <v>120</v>
      </c>
      <c r="B36" s="138" t="s">
        <v>121</v>
      </c>
      <c r="C36" s="187">
        <v>60.8</v>
      </c>
    </row>
    <row r="37" spans="1:3" ht="24">
      <c r="A37" s="137" t="s">
        <v>122</v>
      </c>
      <c r="B37" s="138" t="s">
        <v>123</v>
      </c>
      <c r="C37" s="187">
        <v>0</v>
      </c>
    </row>
    <row r="38" spans="1:3" ht="12.75">
      <c r="A38" s="139" t="s">
        <v>124</v>
      </c>
      <c r="B38" s="136" t="s">
        <v>125</v>
      </c>
      <c r="C38" s="186">
        <f>C39</f>
        <v>0</v>
      </c>
    </row>
    <row r="39" spans="1:3" ht="24">
      <c r="A39" s="17" t="s">
        <v>126</v>
      </c>
      <c r="B39" s="138" t="s">
        <v>127</v>
      </c>
      <c r="C39" s="187"/>
    </row>
    <row r="40" spans="1:3" ht="15" customHeight="1">
      <c r="A40" s="140" t="s">
        <v>128</v>
      </c>
      <c r="B40" s="136" t="s">
        <v>129</v>
      </c>
      <c r="C40" s="186">
        <f>C41+C42</f>
        <v>0</v>
      </c>
    </row>
    <row r="41" spans="1:3" ht="12.75">
      <c r="A41" s="141" t="s">
        <v>130</v>
      </c>
      <c r="B41" s="138" t="s">
        <v>131</v>
      </c>
      <c r="C41" s="186"/>
    </row>
    <row r="42" spans="1:3" ht="12.75">
      <c r="A42" s="141" t="s">
        <v>132</v>
      </c>
      <c r="B42" s="138" t="s">
        <v>133</v>
      </c>
      <c r="C42" s="187">
        <v>0</v>
      </c>
    </row>
    <row r="43" spans="1:3" ht="12.75">
      <c r="A43" s="142" t="s">
        <v>14</v>
      </c>
      <c r="B43" s="143" t="s">
        <v>15</v>
      </c>
      <c r="C43" s="188">
        <f>C44+C49+C56+C62+C59</f>
        <v>24188.4</v>
      </c>
    </row>
    <row r="44" spans="1:3" ht="12.75" customHeight="1">
      <c r="A44" s="183" t="s">
        <v>255</v>
      </c>
      <c r="B44" s="143" t="s">
        <v>243</v>
      </c>
      <c r="C44" s="188">
        <f>C46+C47+C48</f>
        <v>5915.8</v>
      </c>
    </row>
    <row r="45" spans="1:3" ht="12.75" hidden="1">
      <c r="A45" s="144" t="s">
        <v>16</v>
      </c>
      <c r="B45" s="145" t="s">
        <v>244</v>
      </c>
      <c r="C45" s="189"/>
    </row>
    <row r="46" spans="1:3" ht="13.5" customHeight="1">
      <c r="A46" s="146" t="s">
        <v>107</v>
      </c>
      <c r="B46" s="147" t="s">
        <v>244</v>
      </c>
      <c r="C46" s="190">
        <f>5915.8-5915.8</f>
        <v>0</v>
      </c>
    </row>
    <row r="47" spans="1:3" ht="13.5" customHeight="1">
      <c r="A47" s="148" t="s">
        <v>256</v>
      </c>
      <c r="B47" s="147" t="s">
        <v>257</v>
      </c>
      <c r="C47" s="190">
        <v>0</v>
      </c>
    </row>
    <row r="48" spans="1:3" ht="13.5" customHeight="1">
      <c r="A48" s="148" t="s">
        <v>435</v>
      </c>
      <c r="B48" s="147" t="s">
        <v>436</v>
      </c>
      <c r="C48" s="190">
        <f>5915.8</f>
        <v>5915.8</v>
      </c>
    </row>
    <row r="49" spans="1:3" ht="13.5" customHeight="1">
      <c r="A49" s="181" t="s">
        <v>258</v>
      </c>
      <c r="B49" s="182" t="s">
        <v>259</v>
      </c>
      <c r="C49" s="191">
        <f>C50+C53+C55+C52+C54+C51</f>
        <v>17781.9</v>
      </c>
    </row>
    <row r="50" spans="1:3" ht="28.5" customHeight="1">
      <c r="A50" s="148" t="s">
        <v>269</v>
      </c>
      <c r="B50" s="147" t="s">
        <v>268</v>
      </c>
      <c r="C50" s="190">
        <f>11531.5+1793</f>
        <v>13324.5</v>
      </c>
    </row>
    <row r="51" spans="1:3" ht="30" customHeight="1">
      <c r="A51" s="148" t="s">
        <v>271</v>
      </c>
      <c r="B51" s="149" t="s">
        <v>270</v>
      </c>
      <c r="C51" s="190">
        <v>0</v>
      </c>
    </row>
    <row r="52" spans="1:3" ht="24.75" customHeight="1">
      <c r="A52" s="148" t="s">
        <v>260</v>
      </c>
      <c r="B52" s="147" t="s">
        <v>261</v>
      </c>
      <c r="C52" s="190">
        <v>0</v>
      </c>
    </row>
    <row r="53" spans="1:3" ht="12.75" customHeight="1">
      <c r="A53" s="148" t="s">
        <v>267</v>
      </c>
      <c r="B53" s="147" t="s">
        <v>262</v>
      </c>
      <c r="C53" s="190">
        <v>3917.4</v>
      </c>
    </row>
    <row r="54" spans="1:3" ht="25.5">
      <c r="A54" s="148" t="s">
        <v>186</v>
      </c>
      <c r="B54" s="147" t="s">
        <v>378</v>
      </c>
      <c r="C54" s="190">
        <v>0</v>
      </c>
    </row>
    <row r="55" spans="1:3" ht="12.75">
      <c r="A55" s="148" t="s">
        <v>105</v>
      </c>
      <c r="B55" s="147" t="s">
        <v>263</v>
      </c>
      <c r="C55" s="190">
        <f>540</f>
        <v>540</v>
      </c>
    </row>
    <row r="56" spans="1:3" ht="12.75">
      <c r="A56" s="181" t="s">
        <v>379</v>
      </c>
      <c r="B56" s="182" t="s">
        <v>377</v>
      </c>
      <c r="C56" s="191">
        <f>C57+C58</f>
        <v>431.8</v>
      </c>
    </row>
    <row r="57" spans="1:3" ht="12.75">
      <c r="A57" s="148" t="s">
        <v>106</v>
      </c>
      <c r="B57" s="150" t="s">
        <v>246</v>
      </c>
      <c r="C57" s="192">
        <f>87.6+0.7</f>
        <v>88.3</v>
      </c>
    </row>
    <row r="58" spans="1:3" ht="25.5">
      <c r="A58" s="148" t="s">
        <v>104</v>
      </c>
      <c r="B58" s="147" t="s">
        <v>245</v>
      </c>
      <c r="C58" s="190">
        <v>343.5</v>
      </c>
    </row>
    <row r="59" spans="1:3" ht="12.75">
      <c r="A59" s="151" t="s">
        <v>369</v>
      </c>
      <c r="B59" s="152" t="s">
        <v>370</v>
      </c>
      <c r="C59" s="190">
        <f>C60+C61</f>
        <v>43.9</v>
      </c>
    </row>
    <row r="60" spans="1:3" ht="25.5" customHeight="1">
      <c r="A60" s="153" t="s">
        <v>371</v>
      </c>
      <c r="B60" s="154" t="s">
        <v>372</v>
      </c>
      <c r="C60" s="190">
        <v>43.9</v>
      </c>
    </row>
    <row r="61" spans="1:3" ht="12.75">
      <c r="A61" s="155" t="s">
        <v>187</v>
      </c>
      <c r="B61" s="154" t="s">
        <v>247</v>
      </c>
      <c r="C61" s="190">
        <v>0</v>
      </c>
    </row>
    <row r="62" spans="1:3" ht="12.75">
      <c r="A62" s="148" t="s">
        <v>264</v>
      </c>
      <c r="B62" s="147" t="s">
        <v>265</v>
      </c>
      <c r="C62" s="192">
        <v>15</v>
      </c>
    </row>
    <row r="63" spans="1:3" ht="12.75">
      <c r="A63" s="148" t="s">
        <v>266</v>
      </c>
      <c r="B63" s="147" t="s">
        <v>272</v>
      </c>
      <c r="C63" s="192">
        <v>0</v>
      </c>
    </row>
    <row r="64" spans="1:3" ht="12.75">
      <c r="A64" s="10" t="s">
        <v>22</v>
      </c>
      <c r="B64" s="156"/>
      <c r="C64" s="188">
        <f>C43+C11</f>
        <v>34664.7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11.2539062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111</v>
      </c>
    </row>
    <row r="2" ht="12.75">
      <c r="B2" s="1" t="s">
        <v>253</v>
      </c>
    </row>
    <row r="3" ht="12.75">
      <c r="B3" s="1" t="s">
        <v>254</v>
      </c>
    </row>
    <row r="4" ht="12.75">
      <c r="B4" s="1" t="s">
        <v>361</v>
      </c>
    </row>
    <row r="5" ht="12.75">
      <c r="B5" s="1" t="s">
        <v>360</v>
      </c>
    </row>
    <row r="6" ht="12.75">
      <c r="B6" s="1" t="s">
        <v>437</v>
      </c>
    </row>
    <row r="7" ht="12.75">
      <c r="B7" s="1"/>
    </row>
    <row r="8" spans="1:3" ht="12.75">
      <c r="A8" s="336" t="s">
        <v>41</v>
      </c>
      <c r="B8" s="336"/>
      <c r="C8" s="336"/>
    </row>
    <row r="9" spans="1:3" ht="12.75">
      <c r="A9" s="336" t="s">
        <v>363</v>
      </c>
      <c r="B9" s="336"/>
      <c r="C9" s="336"/>
    </row>
    <row r="10" spans="1:3" ht="12.75">
      <c r="A10" s="336"/>
      <c r="B10" s="336"/>
      <c r="C10" s="336"/>
    </row>
    <row r="11" spans="1:4" ht="12.75">
      <c r="A11" s="4"/>
      <c r="B11" s="5"/>
      <c r="D11" s="16" t="s">
        <v>95</v>
      </c>
    </row>
    <row r="12" spans="1:4" ht="12.75">
      <c r="A12" s="107" t="s">
        <v>98</v>
      </c>
      <c r="B12" s="108" t="s">
        <v>18</v>
      </c>
      <c r="C12" s="108" t="s">
        <v>136</v>
      </c>
      <c r="D12" s="109" t="s">
        <v>0</v>
      </c>
    </row>
    <row r="13" spans="1:4" ht="12.75">
      <c r="A13" s="110" t="s">
        <v>110</v>
      </c>
      <c r="B13" s="121"/>
      <c r="C13" s="111"/>
      <c r="D13" s="112">
        <v>35425.6</v>
      </c>
    </row>
    <row r="14" spans="1:4" ht="12.75">
      <c r="A14" s="117"/>
      <c r="B14" s="119"/>
      <c r="C14" s="119"/>
      <c r="D14" s="118"/>
    </row>
    <row r="15" spans="1:4" ht="12.75">
      <c r="A15" s="158" t="s">
        <v>1</v>
      </c>
      <c r="B15" s="174" t="s">
        <v>79</v>
      </c>
      <c r="C15" s="174"/>
      <c r="D15" s="164">
        <f>D17+D21+D30+D34+D37</f>
        <v>9134.900000000001</v>
      </c>
    </row>
    <row r="16" spans="1:4" ht="12.75">
      <c r="A16" s="159"/>
      <c r="B16" s="174"/>
      <c r="C16" s="174"/>
      <c r="D16" s="164"/>
    </row>
    <row r="17" spans="1:4" ht="12.75">
      <c r="A17" s="122" t="s">
        <v>248</v>
      </c>
      <c r="B17" s="175" t="s">
        <v>79</v>
      </c>
      <c r="C17" s="175" t="s">
        <v>80</v>
      </c>
      <c r="D17" s="165">
        <f>D18</f>
        <v>1334</v>
      </c>
    </row>
    <row r="18" spans="1:4" ht="25.5">
      <c r="A18" s="122" t="s">
        <v>249</v>
      </c>
      <c r="B18" s="175" t="s">
        <v>79</v>
      </c>
      <c r="C18" s="175" t="s">
        <v>80</v>
      </c>
      <c r="D18" s="165">
        <f>D19</f>
        <v>1334</v>
      </c>
    </row>
    <row r="19" spans="1:4" ht="15.75" customHeight="1">
      <c r="A19" s="122" t="s">
        <v>137</v>
      </c>
      <c r="B19" s="175" t="s">
        <v>79</v>
      </c>
      <c r="C19" s="175" t="s">
        <v>80</v>
      </c>
      <c r="D19" s="165">
        <v>1334</v>
      </c>
    </row>
    <row r="20" spans="1:4" ht="12.75">
      <c r="A20" s="158"/>
      <c r="B20" s="174"/>
      <c r="C20" s="174"/>
      <c r="D20" s="164"/>
    </row>
    <row r="21" spans="1:4" ht="26.25" customHeight="1">
      <c r="A21" s="122" t="s">
        <v>250</v>
      </c>
      <c r="B21" s="175" t="s">
        <v>79</v>
      </c>
      <c r="C21" s="175" t="s">
        <v>81</v>
      </c>
      <c r="D21" s="165">
        <f>D22</f>
        <v>7588.300000000001</v>
      </c>
    </row>
    <row r="22" spans="1:4" ht="25.5">
      <c r="A22" s="122" t="s">
        <v>251</v>
      </c>
      <c r="B22" s="175" t="s">
        <v>79</v>
      </c>
      <c r="C22" s="175" t="s">
        <v>81</v>
      </c>
      <c r="D22" s="165">
        <f>D23</f>
        <v>7588.300000000001</v>
      </c>
    </row>
    <row r="23" spans="1:4" ht="12.75">
      <c r="A23" s="159" t="s">
        <v>138</v>
      </c>
      <c r="B23" s="175" t="s">
        <v>79</v>
      </c>
      <c r="C23" s="175" t="s">
        <v>81</v>
      </c>
      <c r="D23" s="165">
        <f>D24+D25+D26+D27+D28</f>
        <v>7588.300000000001</v>
      </c>
    </row>
    <row r="24" spans="1:4" ht="14.25" customHeight="1">
      <c r="A24" s="122" t="s">
        <v>137</v>
      </c>
      <c r="B24" s="175" t="s">
        <v>79</v>
      </c>
      <c r="C24" s="175" t="s">
        <v>81</v>
      </c>
      <c r="D24" s="165">
        <f>7172.1-43.9</f>
        <v>7128.200000000001</v>
      </c>
    </row>
    <row r="25" spans="1:4" ht="17.25" customHeight="1">
      <c r="A25" s="122" t="s">
        <v>139</v>
      </c>
      <c r="B25" s="175" t="s">
        <v>79</v>
      </c>
      <c r="C25" s="175" t="s">
        <v>81</v>
      </c>
      <c r="D25" s="165">
        <f>306.6+150</f>
        <v>456.6</v>
      </c>
    </row>
    <row r="26" spans="1:4" ht="16.5" customHeight="1">
      <c r="A26" s="122" t="s">
        <v>183</v>
      </c>
      <c r="B26" s="175" t="s">
        <v>79</v>
      </c>
      <c r="C26" s="175" t="s">
        <v>81</v>
      </c>
      <c r="D26" s="165">
        <v>0</v>
      </c>
    </row>
    <row r="27" spans="1:4" ht="15" customHeight="1">
      <c r="A27" s="122" t="s">
        <v>140</v>
      </c>
      <c r="B27" s="175" t="s">
        <v>79</v>
      </c>
      <c r="C27" s="175" t="s">
        <v>81</v>
      </c>
      <c r="D27" s="165">
        <v>0</v>
      </c>
    </row>
    <row r="28" spans="1:4" ht="13.5" customHeight="1">
      <c r="A28" s="122" t="s">
        <v>141</v>
      </c>
      <c r="B28" s="175" t="s">
        <v>79</v>
      </c>
      <c r="C28" s="175" t="s">
        <v>81</v>
      </c>
      <c r="D28" s="165">
        <v>3.5</v>
      </c>
    </row>
    <row r="29" spans="1:4" ht="15" customHeight="1" hidden="1">
      <c r="A29" s="122"/>
      <c r="B29" s="175"/>
      <c r="C29" s="175"/>
      <c r="D29" s="165"/>
    </row>
    <row r="30" spans="1:4" ht="14.25" customHeight="1" hidden="1">
      <c r="A30" s="158" t="s">
        <v>168</v>
      </c>
      <c r="B30" s="174" t="s">
        <v>79</v>
      </c>
      <c r="C30" s="174" t="s">
        <v>171</v>
      </c>
      <c r="D30" s="164">
        <f>D31+D32</f>
        <v>0</v>
      </c>
    </row>
    <row r="31" spans="1:4" ht="14.25" customHeight="1" hidden="1">
      <c r="A31" s="159" t="s">
        <v>169</v>
      </c>
      <c r="B31" s="175" t="s">
        <v>79</v>
      </c>
      <c r="C31" s="175" t="s">
        <v>171</v>
      </c>
      <c r="D31" s="165">
        <v>0</v>
      </c>
    </row>
    <row r="32" spans="1:4" ht="13.5" customHeight="1" hidden="1">
      <c r="A32" s="159" t="s">
        <v>170</v>
      </c>
      <c r="B32" s="175" t="s">
        <v>79</v>
      </c>
      <c r="C32" s="175" t="s">
        <v>171</v>
      </c>
      <c r="D32" s="165">
        <v>0</v>
      </c>
    </row>
    <row r="33" spans="1:4" ht="12.75" customHeight="1">
      <c r="A33" s="159"/>
      <c r="B33" s="175"/>
      <c r="C33" s="175"/>
      <c r="D33" s="165"/>
    </row>
    <row r="34" spans="1:4" ht="12" customHeight="1">
      <c r="A34" s="158" t="s">
        <v>142</v>
      </c>
      <c r="B34" s="174" t="s">
        <v>79</v>
      </c>
      <c r="C34" s="174" t="s">
        <v>90</v>
      </c>
      <c r="D34" s="164">
        <f>D35</f>
        <v>48</v>
      </c>
    </row>
    <row r="35" spans="1:4" ht="12.75">
      <c r="A35" s="122" t="s">
        <v>67</v>
      </c>
      <c r="B35" s="175" t="s">
        <v>79</v>
      </c>
      <c r="C35" s="175" t="s">
        <v>90</v>
      </c>
      <c r="D35" s="165">
        <v>48</v>
      </c>
    </row>
    <row r="36" spans="1:4" ht="12.75">
      <c r="A36" s="159"/>
      <c r="B36" s="175"/>
      <c r="C36" s="175"/>
      <c r="D36" s="165"/>
    </row>
    <row r="37" spans="1:4" ht="12.75">
      <c r="A37" s="158" t="s">
        <v>143</v>
      </c>
      <c r="B37" s="174" t="s">
        <v>79</v>
      </c>
      <c r="C37" s="174" t="s">
        <v>82</v>
      </c>
      <c r="D37" s="164">
        <f>D38+D40+D42+D43+D39+D41+D44+D45+D46+D47</f>
        <v>164.6</v>
      </c>
    </row>
    <row r="38" spans="1:4" ht="12.75">
      <c r="A38" s="159" t="s">
        <v>144</v>
      </c>
      <c r="B38" s="175" t="s">
        <v>79</v>
      </c>
      <c r="C38" s="175" t="s">
        <v>82</v>
      </c>
      <c r="D38" s="165">
        <v>0.7</v>
      </c>
    </row>
    <row r="39" spans="1:4" ht="15.75" customHeight="1">
      <c r="A39" s="122" t="s">
        <v>423</v>
      </c>
      <c r="B39" s="175" t="s">
        <v>79</v>
      </c>
      <c r="C39" s="175" t="s">
        <v>82</v>
      </c>
      <c r="D39" s="165">
        <v>15</v>
      </c>
    </row>
    <row r="40" spans="1:4" ht="30" customHeight="1">
      <c r="A40" s="122" t="s">
        <v>424</v>
      </c>
      <c r="B40" s="175" t="s">
        <v>79</v>
      </c>
      <c r="C40" s="175" t="s">
        <v>82</v>
      </c>
      <c r="D40" s="165">
        <v>15</v>
      </c>
    </row>
    <row r="41" spans="1:4" ht="28.5" customHeight="1">
      <c r="A41" s="122" t="s">
        <v>425</v>
      </c>
      <c r="B41" s="175" t="s">
        <v>79</v>
      </c>
      <c r="C41" s="175" t="s">
        <v>82</v>
      </c>
      <c r="D41" s="165">
        <v>5</v>
      </c>
    </row>
    <row r="42" spans="1:4" ht="15" customHeight="1">
      <c r="A42" s="122" t="s">
        <v>428</v>
      </c>
      <c r="B42" s="175" t="s">
        <v>79</v>
      </c>
      <c r="C42" s="175" t="s">
        <v>82</v>
      </c>
      <c r="D42" s="165">
        <v>75</v>
      </c>
    </row>
    <row r="43" spans="1:4" ht="27.75" customHeight="1">
      <c r="A43" s="122" t="s">
        <v>145</v>
      </c>
      <c r="B43" s="175" t="s">
        <v>79</v>
      </c>
      <c r="C43" s="175" t="s">
        <v>82</v>
      </c>
      <c r="D43" s="165">
        <v>0</v>
      </c>
    </row>
    <row r="44" spans="1:4" ht="27" customHeight="1">
      <c r="A44" s="122" t="s">
        <v>429</v>
      </c>
      <c r="B44" s="175" t="s">
        <v>79</v>
      </c>
      <c r="C44" s="175" t="s">
        <v>82</v>
      </c>
      <c r="D44" s="165">
        <v>2</v>
      </c>
    </row>
    <row r="45" spans="1:4" ht="24.75" customHeight="1">
      <c r="A45" s="122" t="s">
        <v>426</v>
      </c>
      <c r="B45" s="175" t="s">
        <v>79</v>
      </c>
      <c r="C45" s="175" t="s">
        <v>82</v>
      </c>
      <c r="D45" s="165">
        <v>3</v>
      </c>
    </row>
    <row r="46" spans="1:4" ht="15" customHeight="1">
      <c r="A46" s="122" t="s">
        <v>427</v>
      </c>
      <c r="B46" s="175" t="s">
        <v>79</v>
      </c>
      <c r="C46" s="175" t="s">
        <v>82</v>
      </c>
      <c r="D46" s="165">
        <v>5</v>
      </c>
    </row>
    <row r="47" spans="1:4" ht="15" customHeight="1">
      <c r="A47" s="122" t="s">
        <v>441</v>
      </c>
      <c r="B47" s="175" t="s">
        <v>79</v>
      </c>
      <c r="C47" s="175" t="s">
        <v>82</v>
      </c>
      <c r="D47" s="165">
        <v>43.9</v>
      </c>
    </row>
    <row r="48" spans="1:4" ht="12.75">
      <c r="A48" s="159"/>
      <c r="B48" s="175"/>
      <c r="C48" s="175"/>
      <c r="D48" s="165"/>
    </row>
    <row r="49" spans="1:4" ht="10.5" customHeight="1">
      <c r="A49" s="158" t="s">
        <v>3</v>
      </c>
      <c r="B49" s="174" t="s">
        <v>80</v>
      </c>
      <c r="C49" s="174"/>
      <c r="D49" s="164">
        <f>D51</f>
        <v>343.5</v>
      </c>
    </row>
    <row r="50" spans="1:4" ht="13.5" customHeight="1">
      <c r="A50" s="159" t="s">
        <v>146</v>
      </c>
      <c r="B50" s="175" t="s">
        <v>80</v>
      </c>
      <c r="C50" s="175" t="s">
        <v>147</v>
      </c>
      <c r="D50" s="165"/>
    </row>
    <row r="51" spans="1:4" ht="12.75">
      <c r="A51" s="160" t="s">
        <v>252</v>
      </c>
      <c r="B51" s="175" t="s">
        <v>80</v>
      </c>
      <c r="C51" s="175" t="s">
        <v>147</v>
      </c>
      <c r="D51" s="165">
        <f>D52+D53</f>
        <v>343.5</v>
      </c>
    </row>
    <row r="52" spans="1:4" ht="25.5">
      <c r="A52" s="122" t="s">
        <v>150</v>
      </c>
      <c r="B52" s="175" t="s">
        <v>80</v>
      </c>
      <c r="C52" s="175" t="s">
        <v>147</v>
      </c>
      <c r="D52" s="165">
        <v>311.9</v>
      </c>
    </row>
    <row r="53" spans="1:4" ht="12.75">
      <c r="A53" s="122" t="s">
        <v>139</v>
      </c>
      <c r="B53" s="175" t="s">
        <v>80</v>
      </c>
      <c r="C53" s="175" t="s">
        <v>147</v>
      </c>
      <c r="D53" s="165">
        <v>31.6</v>
      </c>
    </row>
    <row r="54" spans="1:4" ht="9" customHeight="1">
      <c r="A54" s="160"/>
      <c r="B54" s="174"/>
      <c r="C54" s="174"/>
      <c r="D54" s="164"/>
    </row>
    <row r="55" spans="1:4" ht="13.5" customHeight="1">
      <c r="A55" s="124" t="s">
        <v>24</v>
      </c>
      <c r="B55" s="174" t="s">
        <v>81</v>
      </c>
      <c r="C55" s="174"/>
      <c r="D55" s="164">
        <f>D56+D59+D67</f>
        <v>17036.6</v>
      </c>
    </row>
    <row r="56" spans="1:4" ht="12.75">
      <c r="A56" s="159" t="s">
        <v>73</v>
      </c>
      <c r="B56" s="175" t="s">
        <v>81</v>
      </c>
      <c r="C56" s="175" t="s">
        <v>79</v>
      </c>
      <c r="D56" s="165">
        <f>D57+D58</f>
        <v>87.6</v>
      </c>
    </row>
    <row r="57" spans="1:4" ht="14.25" customHeight="1">
      <c r="A57" s="122" t="s">
        <v>150</v>
      </c>
      <c r="B57" s="175" t="s">
        <v>81</v>
      </c>
      <c r="C57" s="175" t="s">
        <v>79</v>
      </c>
      <c r="D57" s="165">
        <v>83.1</v>
      </c>
    </row>
    <row r="58" spans="1:4" ht="12.75">
      <c r="A58" s="122" t="s">
        <v>139</v>
      </c>
      <c r="B58" s="175" t="s">
        <v>81</v>
      </c>
      <c r="C58" s="175" t="s">
        <v>79</v>
      </c>
      <c r="D58" s="165">
        <v>4.5</v>
      </c>
    </row>
    <row r="59" spans="1:4" ht="15.75" customHeight="1">
      <c r="A59" s="122" t="s">
        <v>54</v>
      </c>
      <c r="B59" s="175" t="s">
        <v>81</v>
      </c>
      <c r="C59" s="175" t="s">
        <v>89</v>
      </c>
      <c r="D59" s="165">
        <f>D60+D61+D64</f>
        <v>16898.3</v>
      </c>
    </row>
    <row r="60" spans="1:4" ht="14.25" customHeight="1">
      <c r="A60" s="122" t="s">
        <v>139</v>
      </c>
      <c r="B60" s="176" t="s">
        <v>81</v>
      </c>
      <c r="C60" s="176" t="s">
        <v>89</v>
      </c>
      <c r="D60" s="166">
        <v>0</v>
      </c>
    </row>
    <row r="61" spans="1:4" ht="12.75">
      <c r="A61" s="122" t="s">
        <v>242</v>
      </c>
      <c r="B61" s="176" t="s">
        <v>81</v>
      </c>
      <c r="C61" s="176" t="s">
        <v>89</v>
      </c>
      <c r="D61" s="166">
        <f>D62</f>
        <v>3112.500000000001</v>
      </c>
    </row>
    <row r="62" spans="1:4" ht="25.5" customHeight="1">
      <c r="A62" s="122" t="s">
        <v>417</v>
      </c>
      <c r="B62" s="176" t="s">
        <v>81</v>
      </c>
      <c r="C62" s="176" t="s">
        <v>89</v>
      </c>
      <c r="D62" s="166">
        <f>D63</f>
        <v>3112.500000000001</v>
      </c>
    </row>
    <row r="63" spans="1:4" ht="12" customHeight="1">
      <c r="A63" s="122" t="s">
        <v>139</v>
      </c>
      <c r="B63" s="176" t="s">
        <v>81</v>
      </c>
      <c r="C63" s="176" t="s">
        <v>89</v>
      </c>
      <c r="D63" s="166">
        <f>14868.2-12011.9+237.1+19.1</f>
        <v>3112.500000000001</v>
      </c>
    </row>
    <row r="64" spans="1:4" ht="3" customHeight="1" hidden="1">
      <c r="A64" s="122" t="s">
        <v>451</v>
      </c>
      <c r="B64" s="176" t="s">
        <v>81</v>
      </c>
      <c r="C64" s="176" t="s">
        <v>89</v>
      </c>
      <c r="D64" s="166">
        <f>D65</f>
        <v>13785.8</v>
      </c>
    </row>
    <row r="65" spans="1:4" ht="12.75" hidden="1">
      <c r="A65" s="122" t="s">
        <v>321</v>
      </c>
      <c r="B65" s="176" t="s">
        <v>81</v>
      </c>
      <c r="C65" s="176" t="s">
        <v>89</v>
      </c>
      <c r="D65" s="166">
        <f>D66</f>
        <v>13785.8</v>
      </c>
    </row>
    <row r="66" spans="1:4" ht="12.75">
      <c r="A66" s="122" t="s">
        <v>450</v>
      </c>
      <c r="B66" s="176" t="s">
        <v>81</v>
      </c>
      <c r="C66" s="176" t="s">
        <v>89</v>
      </c>
      <c r="D66" s="166">
        <f>11992.8+19.1+1793-19.1</f>
        <v>13785.8</v>
      </c>
    </row>
    <row r="67" spans="1:4" ht="12.75">
      <c r="A67" s="123" t="s">
        <v>40</v>
      </c>
      <c r="B67" s="176" t="s">
        <v>81</v>
      </c>
      <c r="C67" s="176" t="s">
        <v>83</v>
      </c>
      <c r="D67" s="166">
        <f>D68</f>
        <v>50.7</v>
      </c>
    </row>
    <row r="68" spans="1:4" ht="12.75">
      <c r="A68" s="122" t="s">
        <v>139</v>
      </c>
      <c r="B68" s="176" t="s">
        <v>81</v>
      </c>
      <c r="C68" s="176" t="s">
        <v>83</v>
      </c>
      <c r="D68" s="166">
        <v>50.7</v>
      </c>
    </row>
    <row r="69" spans="1:4" ht="10.5" customHeight="1">
      <c r="A69" s="123"/>
      <c r="B69" s="176"/>
      <c r="C69" s="176"/>
      <c r="D69" s="166"/>
    </row>
    <row r="70" spans="1:4" ht="16.5" customHeight="1">
      <c r="A70" s="161" t="s">
        <v>31</v>
      </c>
      <c r="B70" s="177" t="s">
        <v>84</v>
      </c>
      <c r="C70" s="177"/>
      <c r="D70" s="167">
        <f>D71+D75+D80</f>
        <v>6614.1</v>
      </c>
    </row>
    <row r="71" spans="1:4" ht="12.75">
      <c r="A71" s="160" t="s">
        <v>184</v>
      </c>
      <c r="B71" s="176" t="s">
        <v>84</v>
      </c>
      <c r="C71" s="176" t="s">
        <v>79</v>
      </c>
      <c r="D71" s="166">
        <f>D72+D73+D74</f>
        <v>0</v>
      </c>
    </row>
    <row r="72" spans="1:4" ht="15" customHeight="1">
      <c r="A72" s="123" t="s">
        <v>151</v>
      </c>
      <c r="B72" s="176" t="s">
        <v>84</v>
      </c>
      <c r="C72" s="176" t="s">
        <v>79</v>
      </c>
      <c r="D72" s="166">
        <v>0</v>
      </c>
    </row>
    <row r="73" spans="1:4" ht="27" customHeight="1">
      <c r="A73" s="123" t="s">
        <v>152</v>
      </c>
      <c r="B73" s="176" t="s">
        <v>84</v>
      </c>
      <c r="C73" s="176" t="s">
        <v>79</v>
      </c>
      <c r="D73" s="166">
        <v>0</v>
      </c>
    </row>
    <row r="74" spans="1:4" ht="12.75">
      <c r="A74" s="122" t="s">
        <v>183</v>
      </c>
      <c r="B74" s="176" t="s">
        <v>84</v>
      </c>
      <c r="C74" s="176" t="s">
        <v>79</v>
      </c>
      <c r="D74" s="166">
        <v>0</v>
      </c>
    </row>
    <row r="75" spans="1:4" ht="12.75">
      <c r="A75" s="160" t="s">
        <v>4</v>
      </c>
      <c r="B75" s="176" t="s">
        <v>84</v>
      </c>
      <c r="C75" s="176" t="s">
        <v>80</v>
      </c>
      <c r="D75" s="166">
        <f>D76+D78+D77+D79</f>
        <v>961.5</v>
      </c>
    </row>
    <row r="76" spans="1:4" ht="15" customHeight="1">
      <c r="A76" s="122" t="s">
        <v>139</v>
      </c>
      <c r="B76" s="176" t="s">
        <v>84</v>
      </c>
      <c r="C76" s="176" t="s">
        <v>80</v>
      </c>
      <c r="D76" s="166">
        <v>908.2</v>
      </c>
    </row>
    <row r="77" spans="1:4" ht="12.75">
      <c r="A77" s="122" t="s">
        <v>273</v>
      </c>
      <c r="B77" s="176" t="s">
        <v>84</v>
      </c>
      <c r="C77" s="176" t="s">
        <v>80</v>
      </c>
      <c r="D77" s="166">
        <v>0</v>
      </c>
    </row>
    <row r="78" spans="1:4" ht="12.75">
      <c r="A78" s="122" t="s">
        <v>140</v>
      </c>
      <c r="B78" s="176" t="s">
        <v>84</v>
      </c>
      <c r="C78" s="176" t="s">
        <v>80</v>
      </c>
      <c r="D78" s="166">
        <v>50</v>
      </c>
    </row>
    <row r="79" spans="1:4" ht="12.75">
      <c r="A79" s="343" t="s">
        <v>141</v>
      </c>
      <c r="B79" s="176" t="s">
        <v>84</v>
      </c>
      <c r="C79" s="176" t="s">
        <v>80</v>
      </c>
      <c r="D79" s="166">
        <v>3.3</v>
      </c>
    </row>
    <row r="80" spans="1:4" ht="12.75">
      <c r="A80" s="160" t="s">
        <v>153</v>
      </c>
      <c r="B80" s="176" t="s">
        <v>84</v>
      </c>
      <c r="C80" s="176" t="s">
        <v>85</v>
      </c>
      <c r="D80" s="166">
        <f>D81+D83+D82</f>
        <v>5652.6</v>
      </c>
    </row>
    <row r="81" spans="1:4" ht="12.75">
      <c r="A81" s="122" t="s">
        <v>139</v>
      </c>
      <c r="B81" s="176" t="s">
        <v>84</v>
      </c>
      <c r="C81" s="176" t="s">
        <v>85</v>
      </c>
      <c r="D81" s="166">
        <f>4926.5</f>
        <v>4926.5</v>
      </c>
    </row>
    <row r="82" spans="1:4" ht="12.75">
      <c r="A82" s="122" t="s">
        <v>440</v>
      </c>
      <c r="B82" s="176" t="s">
        <v>84</v>
      </c>
      <c r="C82" s="176" t="s">
        <v>85</v>
      </c>
      <c r="D82" s="166">
        <v>186.1</v>
      </c>
    </row>
    <row r="83" spans="1:4" ht="12.75">
      <c r="A83" s="122" t="s">
        <v>183</v>
      </c>
      <c r="B83" s="176" t="s">
        <v>84</v>
      </c>
      <c r="C83" s="176" t="s">
        <v>85</v>
      </c>
      <c r="D83" s="166">
        <v>540</v>
      </c>
    </row>
    <row r="84" spans="1:4" ht="12.75">
      <c r="A84" s="160"/>
      <c r="B84" s="176"/>
      <c r="C84" s="176"/>
      <c r="D84" s="166"/>
    </row>
    <row r="85" spans="1:4" ht="12.75">
      <c r="A85" s="161" t="s">
        <v>154</v>
      </c>
      <c r="B85" s="177" t="s">
        <v>86</v>
      </c>
      <c r="C85" s="177"/>
      <c r="D85" s="167">
        <f>D86</f>
        <v>716.5</v>
      </c>
    </row>
    <row r="86" spans="1:4" ht="12.75">
      <c r="A86" s="161" t="s">
        <v>78</v>
      </c>
      <c r="B86" s="177" t="s">
        <v>86</v>
      </c>
      <c r="C86" s="177" t="s">
        <v>79</v>
      </c>
      <c r="D86" s="167">
        <f>D87</f>
        <v>716.5</v>
      </c>
    </row>
    <row r="87" spans="1:4" ht="12.75">
      <c r="A87" s="160" t="s">
        <v>155</v>
      </c>
      <c r="B87" s="176" t="s">
        <v>86</v>
      </c>
      <c r="C87" s="176" t="s">
        <v>79</v>
      </c>
      <c r="D87" s="166">
        <f>D88</f>
        <v>716.5</v>
      </c>
    </row>
    <row r="88" spans="1:4" ht="17.25" customHeight="1">
      <c r="A88" s="123" t="s">
        <v>156</v>
      </c>
      <c r="B88" s="176" t="s">
        <v>86</v>
      </c>
      <c r="C88" s="176" t="s">
        <v>79</v>
      </c>
      <c r="D88" s="166">
        <v>716.5</v>
      </c>
    </row>
    <row r="89" spans="1:4" ht="12.75">
      <c r="A89" s="160"/>
      <c r="B89" s="176"/>
      <c r="C89" s="176"/>
      <c r="D89" s="166"/>
    </row>
    <row r="90" spans="1:4" ht="12.75">
      <c r="A90" s="158" t="s">
        <v>23</v>
      </c>
      <c r="B90" s="174" t="s">
        <v>87</v>
      </c>
      <c r="C90" s="174"/>
      <c r="D90" s="164">
        <f>D91</f>
        <v>120</v>
      </c>
    </row>
    <row r="91" spans="1:4" ht="12.75">
      <c r="A91" s="158" t="s">
        <v>29</v>
      </c>
      <c r="B91" s="175" t="s">
        <v>87</v>
      </c>
      <c r="C91" s="175"/>
      <c r="D91" s="164">
        <f>D92</f>
        <v>120</v>
      </c>
    </row>
    <row r="92" spans="1:4" ht="14.25" customHeight="1">
      <c r="A92" s="124" t="s">
        <v>157</v>
      </c>
      <c r="B92" s="174" t="s">
        <v>87</v>
      </c>
      <c r="C92" s="174"/>
      <c r="D92" s="164">
        <f>D93</f>
        <v>120</v>
      </c>
    </row>
    <row r="93" spans="1:4" ht="12.75">
      <c r="A93" s="122" t="s">
        <v>158</v>
      </c>
      <c r="B93" s="175" t="s">
        <v>87</v>
      </c>
      <c r="C93" s="175" t="s">
        <v>79</v>
      </c>
      <c r="D93" s="165">
        <v>120</v>
      </c>
    </row>
    <row r="94" spans="1:4" ht="12.75">
      <c r="A94" s="159"/>
      <c r="B94" s="175"/>
      <c r="C94" s="175"/>
      <c r="D94" s="165"/>
    </row>
    <row r="95" spans="1:4" ht="12.75">
      <c r="A95" s="158" t="s">
        <v>159</v>
      </c>
      <c r="B95" s="174" t="s">
        <v>90</v>
      </c>
      <c r="C95" s="174"/>
      <c r="D95" s="164">
        <f>D96</f>
        <v>232.2</v>
      </c>
    </row>
    <row r="96" spans="1:4" ht="12.75">
      <c r="A96" s="159" t="s">
        <v>30</v>
      </c>
      <c r="B96" s="175" t="s">
        <v>90</v>
      </c>
      <c r="C96" s="175" t="s">
        <v>79</v>
      </c>
      <c r="D96" s="165">
        <f>D97</f>
        <v>232.2</v>
      </c>
    </row>
    <row r="97" spans="1:4" ht="12.75">
      <c r="A97" s="122" t="s">
        <v>139</v>
      </c>
      <c r="B97" s="175" t="s">
        <v>90</v>
      </c>
      <c r="C97" s="175" t="s">
        <v>79</v>
      </c>
      <c r="D97" s="165">
        <v>232.2</v>
      </c>
    </row>
    <row r="98" spans="1:4" ht="12.75">
      <c r="A98" s="159"/>
      <c r="B98" s="175"/>
      <c r="C98" s="175"/>
      <c r="D98" s="165"/>
    </row>
    <row r="99" spans="1:4" ht="12.75">
      <c r="A99" s="158" t="s">
        <v>396</v>
      </c>
      <c r="B99" s="174" t="s">
        <v>82</v>
      </c>
      <c r="C99" s="174"/>
      <c r="D99" s="164">
        <f>D100</f>
        <v>2</v>
      </c>
    </row>
    <row r="100" spans="1:4" ht="12.75">
      <c r="A100" s="159" t="s">
        <v>397</v>
      </c>
      <c r="B100" s="175" t="s">
        <v>82</v>
      </c>
      <c r="C100" s="175" t="s">
        <v>79</v>
      </c>
      <c r="D100" s="165">
        <v>2</v>
      </c>
    </row>
    <row r="101" spans="1:4" ht="12.75">
      <c r="A101" s="159"/>
      <c r="B101" s="175"/>
      <c r="C101" s="175"/>
      <c r="D101" s="165"/>
    </row>
    <row r="102" spans="1:4" ht="12.75">
      <c r="A102" s="158" t="s">
        <v>74</v>
      </c>
      <c r="B102" s="174" t="s">
        <v>88</v>
      </c>
      <c r="C102" s="174"/>
      <c r="D102" s="164">
        <f>D103</f>
        <v>238.7</v>
      </c>
    </row>
    <row r="103" spans="1:4" ht="12.75">
      <c r="A103" s="159" t="s">
        <v>77</v>
      </c>
      <c r="B103" s="175" t="s">
        <v>88</v>
      </c>
      <c r="C103" s="175" t="s">
        <v>85</v>
      </c>
      <c r="D103" s="165">
        <v>238.7</v>
      </c>
    </row>
    <row r="104" spans="1:4" ht="12.75">
      <c r="A104" s="162"/>
      <c r="B104" s="168"/>
      <c r="C104" s="169"/>
      <c r="D104" s="170"/>
    </row>
    <row r="105" spans="1:4" ht="12.75">
      <c r="A105" s="163" t="s">
        <v>2</v>
      </c>
      <c r="B105" s="171"/>
      <c r="C105" s="172"/>
      <c r="D105" s="173">
        <f>D13</f>
        <v>35425.6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124.7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112</v>
      </c>
    </row>
    <row r="2" ht="12.75">
      <c r="C2" s="1" t="s">
        <v>253</v>
      </c>
    </row>
    <row r="3" ht="12.75">
      <c r="C3" s="1" t="s">
        <v>254</v>
      </c>
    </row>
    <row r="4" ht="12.75">
      <c r="C4" s="1" t="s">
        <v>361</v>
      </c>
    </row>
    <row r="5" ht="12.75">
      <c r="C5" s="1" t="s">
        <v>360</v>
      </c>
    </row>
    <row r="6" spans="3:8" ht="12.75">
      <c r="C6" s="1" t="s">
        <v>437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337" t="s">
        <v>93</v>
      </c>
      <c r="B8" s="337"/>
      <c r="C8" s="337"/>
      <c r="D8" s="337"/>
      <c r="E8" s="337"/>
      <c r="F8" s="337"/>
      <c r="G8" s="337"/>
      <c r="H8" s="337"/>
    </row>
    <row r="9" spans="1:8" ht="12.75">
      <c r="A9" s="336" t="s">
        <v>364</v>
      </c>
      <c r="B9" s="336"/>
      <c r="C9" s="336"/>
      <c r="D9" s="336"/>
      <c r="E9" s="336"/>
      <c r="F9" s="336"/>
      <c r="G9" s="178"/>
      <c r="H9" s="178"/>
    </row>
    <row r="10" spans="1:8" ht="12.75">
      <c r="A10" s="178"/>
      <c r="B10" s="178"/>
      <c r="C10" s="178"/>
      <c r="D10" s="178"/>
      <c r="E10" s="178"/>
      <c r="F10" s="178"/>
      <c r="G10" s="178"/>
      <c r="H10" s="178"/>
    </row>
    <row r="11" spans="1:7" ht="12.75">
      <c r="A11" s="4"/>
      <c r="B11" s="3"/>
      <c r="C11" s="5"/>
      <c r="D11" s="5"/>
      <c r="E11" s="5"/>
      <c r="F11" s="16" t="s">
        <v>95</v>
      </c>
      <c r="G11" s="5"/>
    </row>
    <row r="12" spans="1:6" ht="25.5">
      <c r="A12" s="18" t="s">
        <v>98</v>
      </c>
      <c r="B12" s="19" t="s">
        <v>18</v>
      </c>
      <c r="C12" s="19" t="s">
        <v>136</v>
      </c>
      <c r="D12" s="22" t="s">
        <v>32</v>
      </c>
      <c r="E12" s="22" t="s">
        <v>174</v>
      </c>
      <c r="F12" s="20" t="s">
        <v>0</v>
      </c>
    </row>
    <row r="13" spans="1:6" ht="12.75">
      <c r="A13" s="254" t="s">
        <v>110</v>
      </c>
      <c r="B13" s="255"/>
      <c r="C13" s="255"/>
      <c r="D13" s="255"/>
      <c r="E13" s="255"/>
      <c r="F13" s="256">
        <v>35425.6</v>
      </c>
    </row>
    <row r="14" spans="1:6" ht="15">
      <c r="A14" s="257"/>
      <c r="B14" s="258"/>
      <c r="C14" s="257"/>
      <c r="D14" s="259"/>
      <c r="E14" s="259"/>
      <c r="F14" s="260"/>
    </row>
    <row r="15" spans="1:6" ht="12.75">
      <c r="A15" s="261" t="s">
        <v>1</v>
      </c>
      <c r="B15" s="262" t="s">
        <v>79</v>
      </c>
      <c r="C15" s="263"/>
      <c r="D15" s="292" t="s">
        <v>165</v>
      </c>
      <c r="E15" s="292"/>
      <c r="F15" s="264">
        <f>F17+F21+F30+F34+F37</f>
        <v>9134.900000000001</v>
      </c>
    </row>
    <row r="16" spans="1:6" ht="12.75">
      <c r="A16" s="253"/>
      <c r="B16" s="262"/>
      <c r="C16" s="263"/>
      <c r="D16" s="293"/>
      <c r="E16" s="293"/>
      <c r="F16" s="264"/>
    </row>
    <row r="17" spans="1:6" ht="12.75">
      <c r="A17" s="265" t="s">
        <v>248</v>
      </c>
      <c r="B17" s="266" t="s">
        <v>79</v>
      </c>
      <c r="C17" s="267" t="s">
        <v>80</v>
      </c>
      <c r="D17" s="292" t="s">
        <v>57</v>
      </c>
      <c r="E17" s="292"/>
      <c r="F17" s="268">
        <f>F18</f>
        <v>1334</v>
      </c>
    </row>
    <row r="18" spans="1:6" ht="25.5">
      <c r="A18" s="265" t="s">
        <v>249</v>
      </c>
      <c r="B18" s="266" t="s">
        <v>79</v>
      </c>
      <c r="C18" s="267" t="s">
        <v>80</v>
      </c>
      <c r="D18" s="292" t="s">
        <v>57</v>
      </c>
      <c r="E18" s="292"/>
      <c r="F18" s="268">
        <f>F19</f>
        <v>1334</v>
      </c>
    </row>
    <row r="19" spans="1:6" ht="12.75">
      <c r="A19" s="269" t="s">
        <v>137</v>
      </c>
      <c r="B19" s="266" t="s">
        <v>79</v>
      </c>
      <c r="C19" s="267" t="s">
        <v>80</v>
      </c>
      <c r="D19" s="292" t="s">
        <v>57</v>
      </c>
      <c r="E19" s="292" t="s">
        <v>65</v>
      </c>
      <c r="F19" s="268">
        <v>1334</v>
      </c>
    </row>
    <row r="20" spans="1:6" ht="12.75">
      <c r="A20" s="261"/>
      <c r="B20" s="262"/>
      <c r="C20" s="263"/>
      <c r="D20" s="294"/>
      <c r="E20" s="294"/>
      <c r="F20" s="264"/>
    </row>
    <row r="21" spans="1:6" ht="26.25" customHeight="1">
      <c r="A21" s="265" t="s">
        <v>250</v>
      </c>
      <c r="B21" s="266" t="s">
        <v>79</v>
      </c>
      <c r="C21" s="267" t="s">
        <v>81</v>
      </c>
      <c r="D21" s="292" t="s">
        <v>56</v>
      </c>
      <c r="E21" s="292"/>
      <c r="F21" s="268">
        <f>F22</f>
        <v>7588.300000000001</v>
      </c>
    </row>
    <row r="22" spans="1:6" ht="25.5">
      <c r="A22" s="265" t="s">
        <v>251</v>
      </c>
      <c r="B22" s="266" t="s">
        <v>79</v>
      </c>
      <c r="C22" s="267" t="s">
        <v>81</v>
      </c>
      <c r="D22" s="292" t="s">
        <v>56</v>
      </c>
      <c r="E22" s="292"/>
      <c r="F22" s="268">
        <f>F23</f>
        <v>7588.300000000001</v>
      </c>
    </row>
    <row r="23" spans="1:6" ht="12.75">
      <c r="A23" s="253" t="s">
        <v>138</v>
      </c>
      <c r="B23" s="266" t="s">
        <v>79</v>
      </c>
      <c r="C23" s="267" t="s">
        <v>81</v>
      </c>
      <c r="D23" s="292" t="s">
        <v>56</v>
      </c>
      <c r="E23" s="292"/>
      <c r="F23" s="268">
        <f>F24+F25+F26+F27+F28</f>
        <v>7588.300000000001</v>
      </c>
    </row>
    <row r="24" spans="1:6" ht="12.75">
      <c r="A24" s="269" t="s">
        <v>137</v>
      </c>
      <c r="B24" s="266" t="s">
        <v>79</v>
      </c>
      <c r="C24" s="267" t="s">
        <v>81</v>
      </c>
      <c r="D24" s="292" t="s">
        <v>56</v>
      </c>
      <c r="E24" s="292" t="s">
        <v>65</v>
      </c>
      <c r="F24" s="268">
        <f>7172.1-43.9</f>
        <v>7128.200000000001</v>
      </c>
    </row>
    <row r="25" spans="1:6" ht="12.75">
      <c r="A25" s="265" t="s">
        <v>139</v>
      </c>
      <c r="B25" s="266" t="s">
        <v>79</v>
      </c>
      <c r="C25" s="267" t="s">
        <v>81</v>
      </c>
      <c r="D25" s="292" t="s">
        <v>56</v>
      </c>
      <c r="E25" s="292" t="s">
        <v>55</v>
      </c>
      <c r="F25" s="268">
        <v>456.6</v>
      </c>
    </row>
    <row r="26" spans="1:6" ht="12.75">
      <c r="A26" s="265" t="s">
        <v>183</v>
      </c>
      <c r="B26" s="266" t="s">
        <v>79</v>
      </c>
      <c r="C26" s="267" t="s">
        <v>81</v>
      </c>
      <c r="D26" s="292" t="s">
        <v>56</v>
      </c>
      <c r="E26" s="292" t="s">
        <v>175</v>
      </c>
      <c r="F26" s="268">
        <v>0</v>
      </c>
    </row>
    <row r="27" spans="1:6" ht="12.75">
      <c r="A27" s="265" t="s">
        <v>140</v>
      </c>
      <c r="B27" s="266" t="s">
        <v>79</v>
      </c>
      <c r="C27" s="267" t="s">
        <v>81</v>
      </c>
      <c r="D27" s="292" t="s">
        <v>56</v>
      </c>
      <c r="E27" s="292" t="s">
        <v>176</v>
      </c>
      <c r="F27" s="268">
        <v>0</v>
      </c>
    </row>
    <row r="28" spans="1:6" ht="12.75">
      <c r="A28" s="265" t="s">
        <v>141</v>
      </c>
      <c r="B28" s="266" t="s">
        <v>79</v>
      </c>
      <c r="C28" s="267" t="s">
        <v>81</v>
      </c>
      <c r="D28" s="292" t="s">
        <v>56</v>
      </c>
      <c r="E28" s="292" t="s">
        <v>177</v>
      </c>
      <c r="F28" s="268">
        <v>3.5</v>
      </c>
    </row>
    <row r="29" spans="1:6" ht="12.75">
      <c r="A29" s="265"/>
      <c r="B29" s="266"/>
      <c r="C29" s="267"/>
      <c r="D29" s="292"/>
      <c r="E29" s="292"/>
      <c r="F29" s="268"/>
    </row>
    <row r="30" spans="1:6" ht="18" customHeight="1">
      <c r="A30" s="261" t="s">
        <v>168</v>
      </c>
      <c r="B30" s="262" t="s">
        <v>79</v>
      </c>
      <c r="C30" s="263" t="s">
        <v>171</v>
      </c>
      <c r="D30" s="292"/>
      <c r="E30" s="292"/>
      <c r="F30" s="268">
        <f>F31+F32</f>
        <v>0</v>
      </c>
    </row>
    <row r="31" spans="1:6" ht="15" customHeight="1">
      <c r="A31" s="253" t="s">
        <v>169</v>
      </c>
      <c r="B31" s="266" t="s">
        <v>79</v>
      </c>
      <c r="C31" s="267" t="s">
        <v>171</v>
      </c>
      <c r="D31" s="292" t="s">
        <v>173</v>
      </c>
      <c r="E31" s="292" t="s">
        <v>178</v>
      </c>
      <c r="F31" s="268">
        <v>0</v>
      </c>
    </row>
    <row r="32" spans="1:6" ht="12.75" customHeight="1">
      <c r="A32" s="253" t="s">
        <v>170</v>
      </c>
      <c r="B32" s="266" t="s">
        <v>79</v>
      </c>
      <c r="C32" s="267" t="s">
        <v>171</v>
      </c>
      <c r="D32" s="292" t="s">
        <v>173</v>
      </c>
      <c r="E32" s="292" t="s">
        <v>178</v>
      </c>
      <c r="F32" s="268">
        <v>0</v>
      </c>
    </row>
    <row r="33" spans="1:6" ht="12.75">
      <c r="A33" s="253"/>
      <c r="B33" s="266"/>
      <c r="C33" s="267"/>
      <c r="D33" s="295"/>
      <c r="E33" s="292"/>
      <c r="F33" s="268"/>
    </row>
    <row r="34" spans="1:6" ht="12.75">
      <c r="A34" s="261" t="s">
        <v>142</v>
      </c>
      <c r="B34" s="262" t="s">
        <v>79</v>
      </c>
      <c r="C34" s="263" t="s">
        <v>90</v>
      </c>
      <c r="D34" s="295" t="s">
        <v>66</v>
      </c>
      <c r="E34" s="292"/>
      <c r="F34" s="264">
        <f>F35</f>
        <v>48</v>
      </c>
    </row>
    <row r="35" spans="1:6" ht="12.75">
      <c r="A35" s="265" t="s">
        <v>67</v>
      </c>
      <c r="B35" s="266" t="s">
        <v>79</v>
      </c>
      <c r="C35" s="267" t="s">
        <v>90</v>
      </c>
      <c r="D35" s="292" t="s">
        <v>58</v>
      </c>
      <c r="E35" s="292" t="s">
        <v>68</v>
      </c>
      <c r="F35" s="268">
        <v>48</v>
      </c>
    </row>
    <row r="36" spans="1:6" ht="12.75">
      <c r="A36" s="253"/>
      <c r="B36" s="266"/>
      <c r="C36" s="267"/>
      <c r="D36" s="296"/>
      <c r="E36" s="292"/>
      <c r="F36" s="268"/>
    </row>
    <row r="37" spans="1:6" ht="12.75">
      <c r="A37" s="261" t="s">
        <v>143</v>
      </c>
      <c r="B37" s="262" t="s">
        <v>79</v>
      </c>
      <c r="C37" s="263" t="s">
        <v>82</v>
      </c>
      <c r="D37" s="295" t="s">
        <v>69</v>
      </c>
      <c r="E37" s="295"/>
      <c r="F37" s="264">
        <f>F38+F40+F42+F44+F39+F45+F46+F47+F41+F43+F48</f>
        <v>164.6</v>
      </c>
    </row>
    <row r="38" spans="1:6" ht="13.5" customHeight="1">
      <c r="A38" s="253" t="s">
        <v>144</v>
      </c>
      <c r="B38" s="266" t="s">
        <v>79</v>
      </c>
      <c r="C38" s="267" t="s">
        <v>82</v>
      </c>
      <c r="D38" s="297" t="s">
        <v>70</v>
      </c>
      <c r="E38" s="297" t="s">
        <v>55</v>
      </c>
      <c r="F38" s="268">
        <v>0.7</v>
      </c>
    </row>
    <row r="39" spans="1:6" ht="14.25" customHeight="1">
      <c r="A39" s="252" t="s">
        <v>423</v>
      </c>
      <c r="B39" s="266" t="s">
        <v>79</v>
      </c>
      <c r="C39" s="267" t="s">
        <v>82</v>
      </c>
      <c r="D39" s="296" t="s">
        <v>274</v>
      </c>
      <c r="E39" s="297" t="s">
        <v>55</v>
      </c>
      <c r="F39" s="268">
        <v>15</v>
      </c>
    </row>
    <row r="40" spans="1:6" ht="29.25" customHeight="1">
      <c r="A40" s="252" t="s">
        <v>424</v>
      </c>
      <c r="B40" s="266" t="s">
        <v>79</v>
      </c>
      <c r="C40" s="267" t="s">
        <v>82</v>
      </c>
      <c r="D40" s="296" t="s">
        <v>64</v>
      </c>
      <c r="E40" s="297" t="s">
        <v>55</v>
      </c>
      <c r="F40" s="268">
        <v>15</v>
      </c>
    </row>
    <row r="41" spans="1:6" ht="28.5" customHeight="1">
      <c r="A41" s="252" t="s">
        <v>425</v>
      </c>
      <c r="B41" s="266" t="s">
        <v>79</v>
      </c>
      <c r="C41" s="267" t="s">
        <v>82</v>
      </c>
      <c r="D41" s="296" t="s">
        <v>275</v>
      </c>
      <c r="E41" s="297" t="s">
        <v>55</v>
      </c>
      <c r="F41" s="268">
        <v>5</v>
      </c>
    </row>
    <row r="42" spans="1:6" ht="13.5" customHeight="1">
      <c r="A42" s="252" t="s">
        <v>428</v>
      </c>
      <c r="B42" s="266" t="s">
        <v>79</v>
      </c>
      <c r="C42" s="267" t="s">
        <v>82</v>
      </c>
      <c r="D42" s="296" t="s">
        <v>162</v>
      </c>
      <c r="E42" s="297" t="s">
        <v>55</v>
      </c>
      <c r="F42" s="268">
        <v>55</v>
      </c>
    </row>
    <row r="43" spans="1:6" ht="13.5" customHeight="1">
      <c r="A43" s="252" t="s">
        <v>428</v>
      </c>
      <c r="B43" s="266" t="s">
        <v>79</v>
      </c>
      <c r="C43" s="267" t="s">
        <v>82</v>
      </c>
      <c r="D43" s="217" t="s">
        <v>327</v>
      </c>
      <c r="E43" s="297" t="s">
        <v>55</v>
      </c>
      <c r="F43" s="268">
        <v>20</v>
      </c>
    </row>
    <row r="44" spans="1:6" ht="30.75" customHeight="1">
      <c r="A44" s="252" t="s">
        <v>145</v>
      </c>
      <c r="B44" s="266" t="s">
        <v>79</v>
      </c>
      <c r="C44" s="267" t="s">
        <v>82</v>
      </c>
      <c r="D44" s="296" t="s">
        <v>163</v>
      </c>
      <c r="E44" s="296" t="s">
        <v>55</v>
      </c>
      <c r="F44" s="268">
        <v>0</v>
      </c>
    </row>
    <row r="45" spans="1:6" ht="27.75" customHeight="1">
      <c r="A45" s="252" t="s">
        <v>429</v>
      </c>
      <c r="B45" s="266" t="s">
        <v>79</v>
      </c>
      <c r="C45" s="267" t="s">
        <v>82</v>
      </c>
      <c r="D45" s="296" t="s">
        <v>164</v>
      </c>
      <c r="E45" s="296" t="s">
        <v>55</v>
      </c>
      <c r="F45" s="268">
        <v>2</v>
      </c>
    </row>
    <row r="46" spans="1:6" ht="24.75" customHeight="1">
      <c r="A46" s="252" t="s">
        <v>426</v>
      </c>
      <c r="B46" s="266" t="s">
        <v>79</v>
      </c>
      <c r="C46" s="267" t="s">
        <v>82</v>
      </c>
      <c r="D46" s="296" t="s">
        <v>276</v>
      </c>
      <c r="E46" s="296" t="s">
        <v>55</v>
      </c>
      <c r="F46" s="268">
        <v>3</v>
      </c>
    </row>
    <row r="47" spans="1:6" ht="13.5" customHeight="1">
      <c r="A47" s="252" t="s">
        <v>427</v>
      </c>
      <c r="B47" s="266" t="s">
        <v>79</v>
      </c>
      <c r="C47" s="267" t="s">
        <v>82</v>
      </c>
      <c r="D47" s="296" t="s">
        <v>277</v>
      </c>
      <c r="E47" s="296" t="s">
        <v>55</v>
      </c>
      <c r="F47" s="268">
        <v>5</v>
      </c>
    </row>
    <row r="48" spans="1:6" ht="13.5" customHeight="1">
      <c r="A48" s="269" t="s">
        <v>137</v>
      </c>
      <c r="B48" s="266" t="s">
        <v>79</v>
      </c>
      <c r="C48" s="267" t="s">
        <v>82</v>
      </c>
      <c r="D48" s="296" t="s">
        <v>443</v>
      </c>
      <c r="E48" s="296" t="s">
        <v>65</v>
      </c>
      <c r="F48" s="268">
        <v>43.9</v>
      </c>
    </row>
    <row r="49" spans="1:6" ht="12.75" customHeight="1">
      <c r="A49" s="253"/>
      <c r="B49" s="266"/>
      <c r="C49" s="267"/>
      <c r="D49" s="296"/>
      <c r="E49" s="296"/>
      <c r="F49" s="268"/>
    </row>
    <row r="50" spans="1:6" ht="12.75">
      <c r="A50" s="261" t="s">
        <v>3</v>
      </c>
      <c r="B50" s="262" t="s">
        <v>80</v>
      </c>
      <c r="C50" s="263"/>
      <c r="D50" s="295" t="s">
        <v>71</v>
      </c>
      <c r="E50" s="295"/>
      <c r="F50" s="264">
        <f>F53</f>
        <v>343.5</v>
      </c>
    </row>
    <row r="51" spans="1:6" ht="12.75">
      <c r="A51" s="253" t="s">
        <v>146</v>
      </c>
      <c r="B51" s="266" t="s">
        <v>80</v>
      </c>
      <c r="C51" s="267" t="s">
        <v>147</v>
      </c>
      <c r="D51" s="292" t="s">
        <v>72</v>
      </c>
      <c r="E51" s="292"/>
      <c r="F51" s="268"/>
    </row>
    <row r="52" spans="1:6" ht="12.75">
      <c r="A52" s="253" t="s">
        <v>148</v>
      </c>
      <c r="B52" s="266"/>
      <c r="C52" s="267"/>
      <c r="D52" s="292"/>
      <c r="E52" s="292"/>
      <c r="F52" s="268"/>
    </row>
    <row r="53" spans="1:6" ht="12.75">
      <c r="A53" s="270" t="s">
        <v>149</v>
      </c>
      <c r="B53" s="266" t="s">
        <v>80</v>
      </c>
      <c r="C53" s="267" t="s">
        <v>147</v>
      </c>
      <c r="D53" s="292" t="s">
        <v>72</v>
      </c>
      <c r="E53" s="292"/>
      <c r="F53" s="268">
        <f>F54+F55</f>
        <v>343.5</v>
      </c>
    </row>
    <row r="54" spans="1:6" ht="25.5">
      <c r="A54" s="269" t="s">
        <v>150</v>
      </c>
      <c r="B54" s="266" t="s">
        <v>80</v>
      </c>
      <c r="C54" s="267" t="s">
        <v>147</v>
      </c>
      <c r="D54" s="292" t="s">
        <v>72</v>
      </c>
      <c r="E54" s="292" t="s">
        <v>65</v>
      </c>
      <c r="F54" s="268">
        <v>311.9</v>
      </c>
    </row>
    <row r="55" spans="1:6" ht="15.75" customHeight="1">
      <c r="A55" s="265" t="s">
        <v>139</v>
      </c>
      <c r="B55" s="266" t="s">
        <v>80</v>
      </c>
      <c r="C55" s="267" t="s">
        <v>147</v>
      </c>
      <c r="D55" s="292" t="s">
        <v>72</v>
      </c>
      <c r="E55" s="292" t="s">
        <v>55</v>
      </c>
      <c r="F55" s="268">
        <v>31.6</v>
      </c>
    </row>
    <row r="56" spans="1:6" ht="13.5" customHeight="1">
      <c r="A56" s="270"/>
      <c r="B56" s="262"/>
      <c r="C56" s="263"/>
      <c r="D56" s="292"/>
      <c r="E56" s="292"/>
      <c r="F56" s="264"/>
    </row>
    <row r="57" spans="1:6" ht="12.75">
      <c r="A57" s="271" t="s">
        <v>24</v>
      </c>
      <c r="B57" s="262" t="s">
        <v>81</v>
      </c>
      <c r="C57" s="263"/>
      <c r="D57" s="292"/>
      <c r="E57" s="292"/>
      <c r="F57" s="264">
        <f>F58+F61+F67</f>
        <v>15243.6</v>
      </c>
    </row>
    <row r="58" spans="1:6" ht="12.75">
      <c r="A58" s="253" t="s">
        <v>73</v>
      </c>
      <c r="B58" s="266" t="s">
        <v>81</v>
      </c>
      <c r="C58" s="267" t="s">
        <v>79</v>
      </c>
      <c r="D58" s="292" t="s">
        <v>59</v>
      </c>
      <c r="E58" s="292"/>
      <c r="F58" s="268">
        <f>F59+F60</f>
        <v>87.6</v>
      </c>
    </row>
    <row r="59" spans="1:6" ht="25.5">
      <c r="A59" s="269" t="s">
        <v>150</v>
      </c>
      <c r="B59" s="266" t="s">
        <v>81</v>
      </c>
      <c r="C59" s="267" t="s">
        <v>79</v>
      </c>
      <c r="D59" s="292" t="s">
        <v>59</v>
      </c>
      <c r="E59" s="292" t="s">
        <v>65</v>
      </c>
      <c r="F59" s="268">
        <v>83.1</v>
      </c>
    </row>
    <row r="60" spans="1:6" ht="14.25" customHeight="1">
      <c r="A60" s="265" t="s">
        <v>139</v>
      </c>
      <c r="B60" s="266" t="s">
        <v>81</v>
      </c>
      <c r="C60" s="267" t="s">
        <v>79</v>
      </c>
      <c r="D60" s="292" t="s">
        <v>59</v>
      </c>
      <c r="E60" s="292" t="s">
        <v>55</v>
      </c>
      <c r="F60" s="268">
        <v>4.5</v>
      </c>
    </row>
    <row r="61" spans="1:6" ht="13.5" customHeight="1">
      <c r="A61" s="272" t="s">
        <v>54</v>
      </c>
      <c r="B61" s="266" t="s">
        <v>81</v>
      </c>
      <c r="C61" s="267" t="s">
        <v>89</v>
      </c>
      <c r="D61" s="295"/>
      <c r="E61" s="295"/>
      <c r="F61" s="268">
        <f>F62+F63</f>
        <v>15105.3</v>
      </c>
    </row>
    <row r="62" spans="1:6" ht="12.75">
      <c r="A62" s="265" t="s">
        <v>139</v>
      </c>
      <c r="B62" s="273" t="s">
        <v>81</v>
      </c>
      <c r="C62" s="274" t="s">
        <v>89</v>
      </c>
      <c r="D62" s="292" t="s">
        <v>172</v>
      </c>
      <c r="E62" s="292" t="s">
        <v>55</v>
      </c>
      <c r="F62" s="275">
        <v>0</v>
      </c>
    </row>
    <row r="63" spans="1:6" ht="14.25" customHeight="1">
      <c r="A63" s="265" t="s">
        <v>242</v>
      </c>
      <c r="B63" s="273" t="s">
        <v>81</v>
      </c>
      <c r="C63" s="274" t="s">
        <v>89</v>
      </c>
      <c r="D63" s="292" t="s">
        <v>60</v>
      </c>
      <c r="E63" s="292" t="s">
        <v>55</v>
      </c>
      <c r="F63" s="275">
        <f>F64</f>
        <v>15105.3</v>
      </c>
    </row>
    <row r="64" spans="1:6" ht="25.5">
      <c r="A64" s="265" t="s">
        <v>417</v>
      </c>
      <c r="B64" s="273" t="s">
        <v>81</v>
      </c>
      <c r="C64" s="274" t="s">
        <v>89</v>
      </c>
      <c r="D64" s="292"/>
      <c r="E64" s="292" t="s">
        <v>55</v>
      </c>
      <c r="F64" s="275">
        <f>F65+F66</f>
        <v>15105.3</v>
      </c>
    </row>
    <row r="65" spans="1:6" ht="15.75" customHeight="1">
      <c r="A65" s="265" t="s">
        <v>139</v>
      </c>
      <c r="B65" s="273" t="s">
        <v>81</v>
      </c>
      <c r="C65" s="274" t="s">
        <v>89</v>
      </c>
      <c r="D65" s="292" t="s">
        <v>60</v>
      </c>
      <c r="E65" s="292" t="s">
        <v>55</v>
      </c>
      <c r="F65" s="275">
        <v>3093.4</v>
      </c>
    </row>
    <row r="66" spans="1:6" ht="15.75" customHeight="1">
      <c r="A66" s="122" t="s">
        <v>450</v>
      </c>
      <c r="B66" s="273" t="s">
        <v>81</v>
      </c>
      <c r="C66" s="274" t="s">
        <v>89</v>
      </c>
      <c r="D66" s="292" t="s">
        <v>431</v>
      </c>
      <c r="E66" s="292" t="s">
        <v>279</v>
      </c>
      <c r="F66" s="275">
        <v>12011.9</v>
      </c>
    </row>
    <row r="67" spans="1:6" ht="14.25" customHeight="1">
      <c r="A67" s="276" t="s">
        <v>40</v>
      </c>
      <c r="B67" s="273" t="s">
        <v>81</v>
      </c>
      <c r="C67" s="274" t="s">
        <v>83</v>
      </c>
      <c r="D67" s="292" t="s">
        <v>61</v>
      </c>
      <c r="E67" s="292" t="s">
        <v>55</v>
      </c>
      <c r="F67" s="275">
        <f>F68</f>
        <v>50.7</v>
      </c>
    </row>
    <row r="68" spans="1:6" ht="12.75">
      <c r="A68" s="265" t="s">
        <v>139</v>
      </c>
      <c r="B68" s="273" t="s">
        <v>81</v>
      </c>
      <c r="C68" s="274" t="s">
        <v>83</v>
      </c>
      <c r="D68" s="292" t="s">
        <v>61</v>
      </c>
      <c r="E68" s="292" t="s">
        <v>55</v>
      </c>
      <c r="F68" s="275">
        <v>50.7</v>
      </c>
    </row>
    <row r="69" spans="1:6" ht="12.75">
      <c r="A69" s="265"/>
      <c r="B69" s="273"/>
      <c r="C69" s="274"/>
      <c r="D69" s="292"/>
      <c r="E69" s="292"/>
      <c r="F69" s="275"/>
    </row>
    <row r="70" spans="1:6" ht="12.75">
      <c r="A70" s="277" t="s">
        <v>31</v>
      </c>
      <c r="B70" s="278" t="s">
        <v>84</v>
      </c>
      <c r="C70" s="279"/>
      <c r="D70" s="292"/>
      <c r="E70" s="292"/>
      <c r="F70" s="280">
        <f>F71+F75+F82</f>
        <v>6614.1</v>
      </c>
    </row>
    <row r="71" spans="1:6" ht="12.75">
      <c r="A71" s="270" t="s">
        <v>184</v>
      </c>
      <c r="B71" s="273" t="s">
        <v>84</v>
      </c>
      <c r="C71" s="274" t="s">
        <v>79</v>
      </c>
      <c r="D71" s="292"/>
      <c r="E71" s="292"/>
      <c r="F71" s="275">
        <f>F72+F73+F74</f>
        <v>0</v>
      </c>
    </row>
    <row r="72" spans="1:6" ht="25.5">
      <c r="A72" s="276" t="s">
        <v>151</v>
      </c>
      <c r="B72" s="273" t="s">
        <v>84</v>
      </c>
      <c r="C72" s="274" t="s">
        <v>79</v>
      </c>
      <c r="D72" s="292"/>
      <c r="E72" s="292"/>
      <c r="F72" s="275">
        <v>0</v>
      </c>
    </row>
    <row r="73" spans="1:6" ht="24.75" customHeight="1">
      <c r="A73" s="276" t="s">
        <v>152</v>
      </c>
      <c r="B73" s="273" t="s">
        <v>84</v>
      </c>
      <c r="C73" s="274" t="s">
        <v>79</v>
      </c>
      <c r="D73" s="292"/>
      <c r="E73" s="292"/>
      <c r="F73" s="275">
        <v>0</v>
      </c>
    </row>
    <row r="74" spans="1:6" ht="12.75" customHeight="1">
      <c r="A74" s="265" t="s">
        <v>183</v>
      </c>
      <c r="B74" s="273" t="s">
        <v>84</v>
      </c>
      <c r="C74" s="274" t="s">
        <v>79</v>
      </c>
      <c r="D74" s="292" t="s">
        <v>185</v>
      </c>
      <c r="E74" s="292" t="s">
        <v>175</v>
      </c>
      <c r="F74" s="275">
        <v>0</v>
      </c>
    </row>
    <row r="75" spans="1:6" ht="13.5" customHeight="1">
      <c r="A75" s="270" t="s">
        <v>4</v>
      </c>
      <c r="B75" s="273" t="s">
        <v>84</v>
      </c>
      <c r="C75" s="274" t="s">
        <v>80</v>
      </c>
      <c r="D75" s="292" t="s">
        <v>62</v>
      </c>
      <c r="E75" s="292"/>
      <c r="F75" s="275">
        <f>F76+F78++F79+F81+F77</f>
        <v>961.5</v>
      </c>
    </row>
    <row r="76" spans="1:6" ht="12.75">
      <c r="A76" s="265" t="s">
        <v>139</v>
      </c>
      <c r="B76" s="273" t="s">
        <v>84</v>
      </c>
      <c r="C76" s="274" t="s">
        <v>80</v>
      </c>
      <c r="D76" s="292" t="s">
        <v>62</v>
      </c>
      <c r="E76" s="292" t="s">
        <v>55</v>
      </c>
      <c r="F76" s="275">
        <v>708.2</v>
      </c>
    </row>
    <row r="77" spans="1:6" ht="12.75">
      <c r="A77" s="265" t="s">
        <v>183</v>
      </c>
      <c r="B77" s="273" t="s">
        <v>84</v>
      </c>
      <c r="C77" s="274" t="s">
        <v>80</v>
      </c>
      <c r="D77" s="292" t="s">
        <v>62</v>
      </c>
      <c r="E77" s="292" t="s">
        <v>175</v>
      </c>
      <c r="F77" s="275">
        <v>0</v>
      </c>
    </row>
    <row r="78" spans="1:6" ht="15" customHeight="1">
      <c r="A78" s="265" t="s">
        <v>140</v>
      </c>
      <c r="B78" s="273" t="s">
        <v>84</v>
      </c>
      <c r="C78" s="274" t="s">
        <v>80</v>
      </c>
      <c r="D78" s="292" t="s">
        <v>62</v>
      </c>
      <c r="E78" s="292" t="s">
        <v>176</v>
      </c>
      <c r="F78" s="275">
        <v>50</v>
      </c>
    </row>
    <row r="79" spans="1:6" ht="12.75">
      <c r="A79" s="298" t="s">
        <v>141</v>
      </c>
      <c r="B79" s="273" t="s">
        <v>84</v>
      </c>
      <c r="C79" s="274" t="s">
        <v>80</v>
      </c>
      <c r="D79" s="292" t="s">
        <v>62</v>
      </c>
      <c r="E79" s="292" t="s">
        <v>177</v>
      </c>
      <c r="F79" s="275">
        <v>3.3</v>
      </c>
    </row>
    <row r="80" spans="1:6" ht="12.75">
      <c r="A80" s="218" t="s">
        <v>326</v>
      </c>
      <c r="B80" s="214" t="s">
        <v>84</v>
      </c>
      <c r="C80" s="215" t="s">
        <v>80</v>
      </c>
      <c r="D80" s="219" t="s">
        <v>278</v>
      </c>
      <c r="E80" s="292"/>
      <c r="F80" s="275">
        <f>F81</f>
        <v>200</v>
      </c>
    </row>
    <row r="81" spans="1:6" ht="14.25" customHeight="1">
      <c r="A81" s="265" t="s">
        <v>139</v>
      </c>
      <c r="B81" s="214" t="s">
        <v>84</v>
      </c>
      <c r="C81" s="215" t="s">
        <v>80</v>
      </c>
      <c r="D81" s="219" t="s">
        <v>278</v>
      </c>
      <c r="E81" s="292" t="s">
        <v>55</v>
      </c>
      <c r="F81" s="275">
        <v>200</v>
      </c>
    </row>
    <row r="82" spans="1:6" ht="12.75">
      <c r="A82" s="270" t="s">
        <v>153</v>
      </c>
      <c r="B82" s="273" t="s">
        <v>84</v>
      </c>
      <c r="C82" s="274" t="s">
        <v>85</v>
      </c>
      <c r="D82" s="292"/>
      <c r="E82" s="292"/>
      <c r="F82" s="275">
        <f>F83+F87+F90</f>
        <v>5652.6</v>
      </c>
    </row>
    <row r="83" spans="1:6" ht="12.75">
      <c r="A83" s="270" t="s">
        <v>418</v>
      </c>
      <c r="B83" s="281" t="s">
        <v>84</v>
      </c>
      <c r="C83" s="282" t="s">
        <v>85</v>
      </c>
      <c r="D83" s="299" t="s">
        <v>63</v>
      </c>
      <c r="E83" s="300"/>
      <c r="F83" s="283">
        <f>F84+F86+F85</f>
        <v>1355.9</v>
      </c>
    </row>
    <row r="84" spans="1:6" ht="12.75">
      <c r="A84" s="265" t="s">
        <v>139</v>
      </c>
      <c r="B84" s="273" t="s">
        <v>84</v>
      </c>
      <c r="C84" s="274" t="s">
        <v>85</v>
      </c>
      <c r="D84" s="292" t="s">
        <v>63</v>
      </c>
      <c r="E84" s="292" t="s">
        <v>55</v>
      </c>
      <c r="F84" s="275">
        <f>1053.4-186.1+192.1-429.6</f>
        <v>629.8000000000001</v>
      </c>
    </row>
    <row r="85" spans="1:6" ht="12.75">
      <c r="A85" s="122" t="s">
        <v>440</v>
      </c>
      <c r="B85" s="273" t="s">
        <v>84</v>
      </c>
      <c r="C85" s="274" t="s">
        <v>85</v>
      </c>
      <c r="D85" s="292" t="s">
        <v>63</v>
      </c>
      <c r="E85" s="292" t="s">
        <v>442</v>
      </c>
      <c r="F85" s="275">
        <v>186.1</v>
      </c>
    </row>
    <row r="86" spans="1:6" ht="12.75">
      <c r="A86" s="265" t="s">
        <v>183</v>
      </c>
      <c r="B86" s="273" t="s">
        <v>84</v>
      </c>
      <c r="C86" s="274" t="s">
        <v>85</v>
      </c>
      <c r="D86" s="292" t="s">
        <v>63</v>
      </c>
      <c r="E86" s="292" t="s">
        <v>175</v>
      </c>
      <c r="F86" s="275">
        <v>540</v>
      </c>
    </row>
    <row r="87" spans="1:6" ht="12.75">
      <c r="A87" s="218" t="s">
        <v>326</v>
      </c>
      <c r="B87" s="273" t="s">
        <v>84</v>
      </c>
      <c r="C87" s="274" t="s">
        <v>85</v>
      </c>
      <c r="D87" s="292" t="s">
        <v>327</v>
      </c>
      <c r="E87" s="292"/>
      <c r="F87" s="275">
        <f>F88</f>
        <v>341.6</v>
      </c>
    </row>
    <row r="88" spans="1:6" ht="12.75">
      <c r="A88" s="265" t="s">
        <v>139</v>
      </c>
      <c r="B88" s="273" t="s">
        <v>84</v>
      </c>
      <c r="C88" s="274" t="s">
        <v>85</v>
      </c>
      <c r="D88" s="292" t="s">
        <v>327</v>
      </c>
      <c r="E88" s="292" t="s">
        <v>55</v>
      </c>
      <c r="F88" s="275">
        <f>561.6-220</f>
        <v>341.6</v>
      </c>
    </row>
    <row r="89" spans="1:6" ht="13.5" customHeight="1">
      <c r="A89" s="319" t="s">
        <v>439</v>
      </c>
      <c r="B89" s="214" t="s">
        <v>84</v>
      </c>
      <c r="C89" s="214" t="s">
        <v>85</v>
      </c>
      <c r="D89" s="217" t="s">
        <v>330</v>
      </c>
      <c r="E89" s="292"/>
      <c r="F89" s="275">
        <f>F90</f>
        <v>3955.1</v>
      </c>
    </row>
    <row r="90" spans="1:6" ht="12.75">
      <c r="A90" s="213" t="s">
        <v>139</v>
      </c>
      <c r="B90" s="214" t="s">
        <v>84</v>
      </c>
      <c r="C90" s="214" t="s">
        <v>85</v>
      </c>
      <c r="D90" s="217" t="s">
        <v>330</v>
      </c>
      <c r="E90" s="216" t="s">
        <v>55</v>
      </c>
      <c r="F90" s="275">
        <v>3955.1</v>
      </c>
    </row>
    <row r="91" spans="1:6" ht="12.75">
      <c r="A91" s="270"/>
      <c r="B91" s="273"/>
      <c r="C91" s="274"/>
      <c r="D91" s="296"/>
      <c r="E91" s="296"/>
      <c r="F91" s="275"/>
    </row>
    <row r="92" spans="1:6" ht="12.75">
      <c r="A92" s="277" t="s">
        <v>154</v>
      </c>
      <c r="B92" s="278" t="s">
        <v>86</v>
      </c>
      <c r="C92" s="279"/>
      <c r="D92" s="296"/>
      <c r="E92" s="296"/>
      <c r="F92" s="280">
        <f>F93</f>
        <v>584.8</v>
      </c>
    </row>
    <row r="93" spans="1:6" ht="12.75">
      <c r="A93" s="277" t="s">
        <v>78</v>
      </c>
      <c r="B93" s="278" t="s">
        <v>86</v>
      </c>
      <c r="C93" s="279" t="s">
        <v>79</v>
      </c>
      <c r="D93" s="301">
        <f>D94</f>
        <v>9930540590</v>
      </c>
      <c r="E93" s="301"/>
      <c r="F93" s="280">
        <f>F94</f>
        <v>584.8</v>
      </c>
    </row>
    <row r="94" spans="1:6" ht="12.75">
      <c r="A94" s="270" t="s">
        <v>155</v>
      </c>
      <c r="B94" s="273" t="s">
        <v>86</v>
      </c>
      <c r="C94" s="274" t="s">
        <v>79</v>
      </c>
      <c r="D94" s="302">
        <f>D95</f>
        <v>9930540590</v>
      </c>
      <c r="E94" s="302"/>
      <c r="F94" s="275">
        <f>F95+F96</f>
        <v>584.8</v>
      </c>
    </row>
    <row r="95" spans="1:6" ht="12.75">
      <c r="A95" s="284" t="s">
        <v>156</v>
      </c>
      <c r="B95" s="273" t="s">
        <v>86</v>
      </c>
      <c r="C95" s="274" t="s">
        <v>79</v>
      </c>
      <c r="D95" s="302">
        <f>D96</f>
        <v>9930540590</v>
      </c>
      <c r="E95" s="302">
        <v>611</v>
      </c>
      <c r="F95" s="275">
        <v>584.8</v>
      </c>
    </row>
    <row r="96" spans="1:6" ht="12.75">
      <c r="A96" s="265" t="s">
        <v>183</v>
      </c>
      <c r="B96" s="273" t="s">
        <v>86</v>
      </c>
      <c r="C96" s="274" t="s">
        <v>79</v>
      </c>
      <c r="D96" s="302">
        <v>9930540590</v>
      </c>
      <c r="E96" s="302">
        <v>851</v>
      </c>
      <c r="F96" s="275">
        <v>0</v>
      </c>
    </row>
    <row r="97" spans="1:6" ht="12.75">
      <c r="A97" s="270"/>
      <c r="B97" s="273"/>
      <c r="C97" s="274"/>
      <c r="D97" s="296"/>
      <c r="E97" s="296"/>
      <c r="F97" s="275"/>
    </row>
    <row r="98" spans="1:6" ht="12.75">
      <c r="A98" s="261" t="s">
        <v>23</v>
      </c>
      <c r="B98" s="262" t="s">
        <v>87</v>
      </c>
      <c r="C98" s="263"/>
      <c r="D98" s="296"/>
      <c r="E98" s="296"/>
      <c r="F98" s="264">
        <f>F99</f>
        <v>120</v>
      </c>
    </row>
    <row r="99" spans="1:6" ht="12.75">
      <c r="A99" s="261" t="s">
        <v>29</v>
      </c>
      <c r="B99" s="266" t="s">
        <v>87</v>
      </c>
      <c r="C99" s="267" t="s">
        <v>79</v>
      </c>
      <c r="D99" s="295" t="s">
        <v>166</v>
      </c>
      <c r="E99" s="295"/>
      <c r="F99" s="264">
        <f>F100</f>
        <v>120</v>
      </c>
    </row>
    <row r="100" spans="1:6" ht="12.75">
      <c r="A100" s="285" t="s">
        <v>157</v>
      </c>
      <c r="B100" s="266" t="s">
        <v>87</v>
      </c>
      <c r="C100" s="267" t="s">
        <v>79</v>
      </c>
      <c r="D100" s="292" t="s">
        <v>167</v>
      </c>
      <c r="E100" s="292"/>
      <c r="F100" s="264">
        <f>F101</f>
        <v>120</v>
      </c>
    </row>
    <row r="101" spans="1:6" ht="12.75">
      <c r="A101" s="265" t="s">
        <v>158</v>
      </c>
      <c r="B101" s="266" t="s">
        <v>87</v>
      </c>
      <c r="C101" s="267" t="s">
        <v>79</v>
      </c>
      <c r="D101" s="292" t="s">
        <v>167</v>
      </c>
      <c r="E101" s="292" t="s">
        <v>179</v>
      </c>
      <c r="F101" s="268">
        <v>120</v>
      </c>
    </row>
    <row r="102" spans="1:6" ht="12.75" customHeight="1">
      <c r="A102" s="253"/>
      <c r="B102" s="266"/>
      <c r="C102" s="267"/>
      <c r="D102" s="301"/>
      <c r="E102" s="301"/>
      <c r="F102" s="268"/>
    </row>
    <row r="103" spans="1:6" ht="14.25" customHeight="1">
      <c r="A103" s="261" t="s">
        <v>159</v>
      </c>
      <c r="B103" s="262" t="s">
        <v>90</v>
      </c>
      <c r="C103" s="263"/>
      <c r="D103" s="302"/>
      <c r="E103" s="302"/>
      <c r="F103" s="264">
        <f>F104</f>
        <v>232.2</v>
      </c>
    </row>
    <row r="104" spans="1:6" ht="12.75">
      <c r="A104" s="253" t="s">
        <v>30</v>
      </c>
      <c r="B104" s="266" t="s">
        <v>90</v>
      </c>
      <c r="C104" s="267" t="s">
        <v>79</v>
      </c>
      <c r="D104" s="302"/>
      <c r="E104" s="302"/>
      <c r="F104" s="268">
        <f>F105</f>
        <v>232.2</v>
      </c>
    </row>
    <row r="105" spans="1:6" ht="25.5">
      <c r="A105" s="272" t="s">
        <v>160</v>
      </c>
      <c r="B105" s="266" t="s">
        <v>90</v>
      </c>
      <c r="C105" s="267" t="s">
        <v>79</v>
      </c>
      <c r="D105" s="296" t="s">
        <v>161</v>
      </c>
      <c r="E105" s="296"/>
      <c r="F105" s="268">
        <f>F106+F107</f>
        <v>232.2</v>
      </c>
    </row>
    <row r="106" spans="1:6" ht="12.75">
      <c r="A106" s="265" t="s">
        <v>139</v>
      </c>
      <c r="B106" s="266" t="s">
        <v>90</v>
      </c>
      <c r="C106" s="267" t="s">
        <v>79</v>
      </c>
      <c r="D106" s="296" t="s">
        <v>161</v>
      </c>
      <c r="E106" s="296" t="s">
        <v>55</v>
      </c>
      <c r="F106" s="268">
        <v>214.7</v>
      </c>
    </row>
    <row r="107" spans="1:6" ht="12.75">
      <c r="A107" s="265" t="s">
        <v>349</v>
      </c>
      <c r="B107" s="266" t="s">
        <v>90</v>
      </c>
      <c r="C107" s="267" t="s">
        <v>79</v>
      </c>
      <c r="D107" s="296" t="s">
        <v>161</v>
      </c>
      <c r="E107" s="296" t="s">
        <v>350</v>
      </c>
      <c r="F107" s="268">
        <v>17.5</v>
      </c>
    </row>
    <row r="108" spans="1:6" ht="12.75">
      <c r="A108" s="265"/>
      <c r="B108" s="266"/>
      <c r="C108" s="267"/>
      <c r="D108" s="296"/>
      <c r="E108" s="296"/>
      <c r="F108" s="268"/>
    </row>
    <row r="109" spans="1:6" ht="12.75">
      <c r="A109" s="286" t="s">
        <v>396</v>
      </c>
      <c r="B109" s="262" t="s">
        <v>82</v>
      </c>
      <c r="C109" s="263"/>
      <c r="D109" s="303"/>
      <c r="E109" s="303"/>
      <c r="F109" s="264">
        <f>F110</f>
        <v>2</v>
      </c>
    </row>
    <row r="110" spans="1:6" ht="12.75">
      <c r="A110" s="287" t="s">
        <v>397</v>
      </c>
      <c r="B110" s="266" t="s">
        <v>82</v>
      </c>
      <c r="C110" s="267" t="s">
        <v>79</v>
      </c>
      <c r="D110" s="217" t="s">
        <v>416</v>
      </c>
      <c r="E110" s="296" t="s">
        <v>414</v>
      </c>
      <c r="F110" s="268">
        <v>2</v>
      </c>
    </row>
    <row r="111" spans="1:6" ht="12.75">
      <c r="A111" s="253"/>
      <c r="B111" s="266"/>
      <c r="C111" s="267"/>
      <c r="D111" s="295"/>
      <c r="E111" s="295"/>
      <c r="F111" s="268"/>
    </row>
    <row r="112" spans="1:6" ht="12.75">
      <c r="A112" s="261" t="s">
        <v>74</v>
      </c>
      <c r="B112" s="262" t="s">
        <v>88</v>
      </c>
      <c r="C112" s="263"/>
      <c r="D112" s="295"/>
      <c r="E112" s="295"/>
      <c r="F112" s="268">
        <f>F113</f>
        <v>238.7</v>
      </c>
    </row>
    <row r="113" spans="1:6" ht="12.75">
      <c r="A113" s="253" t="s">
        <v>77</v>
      </c>
      <c r="B113" s="266" t="s">
        <v>88</v>
      </c>
      <c r="C113" s="267" t="s">
        <v>85</v>
      </c>
      <c r="D113" s="292" t="s">
        <v>75</v>
      </c>
      <c r="E113" s="292" t="s">
        <v>76</v>
      </c>
      <c r="F113" s="268">
        <v>238.7</v>
      </c>
    </row>
    <row r="114" spans="1:6" ht="12.75">
      <c r="A114" s="288"/>
      <c r="B114" s="289"/>
      <c r="C114" s="290"/>
      <c r="D114" s="304"/>
      <c r="E114" s="304"/>
      <c r="F114" s="291">
        <f>F13</f>
        <v>35425.6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90" zoomScaleNormal="90" zoomScalePageLayoutView="0" workbookViewId="0" topLeftCell="A190">
      <selection activeCell="G113" sqref="G113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113</v>
      </c>
    </row>
    <row r="2" ht="12.75">
      <c r="D2" s="1" t="s">
        <v>253</v>
      </c>
    </row>
    <row r="3" ht="12.75">
      <c r="D3" s="1" t="s">
        <v>254</v>
      </c>
    </row>
    <row r="4" ht="12.75">
      <c r="D4" s="1" t="s">
        <v>361</v>
      </c>
    </row>
    <row r="5" ht="12.75">
      <c r="D5" s="1" t="s">
        <v>360</v>
      </c>
    </row>
    <row r="6" ht="12.75">
      <c r="D6" s="1" t="s">
        <v>437</v>
      </c>
    </row>
    <row r="7" ht="12.75">
      <c r="D7" s="1"/>
    </row>
    <row r="8" spans="1:7" ht="12.75">
      <c r="A8" s="338" t="s">
        <v>180</v>
      </c>
      <c r="B8" s="338"/>
      <c r="C8" s="338"/>
      <c r="D8" s="338"/>
      <c r="E8" s="338"/>
      <c r="F8" s="338"/>
      <c r="G8" s="338"/>
    </row>
    <row r="9" spans="1:7" ht="12.75">
      <c r="A9" s="339" t="s">
        <v>365</v>
      </c>
      <c r="B9" s="339"/>
      <c r="C9" s="339"/>
      <c r="D9" s="339"/>
      <c r="E9" s="339"/>
      <c r="F9" s="339"/>
      <c r="G9" s="339"/>
    </row>
    <row r="10" ht="10.5" customHeight="1"/>
    <row r="11" spans="1:7" ht="12.75">
      <c r="A11" s="4"/>
      <c r="B11" s="4"/>
      <c r="C11" s="3"/>
      <c r="D11" s="5"/>
      <c r="E11" s="5"/>
      <c r="F11" s="5"/>
      <c r="G11" s="16" t="s">
        <v>95</v>
      </c>
    </row>
    <row r="12" spans="1:7" ht="25.5">
      <c r="A12" s="193" t="s">
        <v>98</v>
      </c>
      <c r="B12" s="194" t="s">
        <v>17</v>
      </c>
      <c r="C12" s="23" t="s">
        <v>18</v>
      </c>
      <c r="D12" s="19" t="s">
        <v>136</v>
      </c>
      <c r="E12" s="22" t="s">
        <v>32</v>
      </c>
      <c r="F12" s="22" t="s">
        <v>174</v>
      </c>
      <c r="G12" s="20" t="s">
        <v>0</v>
      </c>
    </row>
    <row r="13" spans="1:7" ht="12.75">
      <c r="A13" s="24" t="s">
        <v>110</v>
      </c>
      <c r="B13" s="204" t="s">
        <v>109</v>
      </c>
      <c r="C13" s="210"/>
      <c r="D13" s="210"/>
      <c r="E13" s="211"/>
      <c r="F13" s="205"/>
      <c r="G13" s="195">
        <v>35425.6</v>
      </c>
    </row>
    <row r="14" spans="1:7" ht="15.75">
      <c r="A14" s="196"/>
      <c r="B14" s="196"/>
      <c r="C14" s="196"/>
      <c r="D14" s="196"/>
      <c r="E14" s="21"/>
      <c r="F14" s="120"/>
      <c r="G14" s="197"/>
    </row>
    <row r="15" spans="1:7" ht="12.75">
      <c r="A15" s="203" t="s">
        <v>1</v>
      </c>
      <c r="B15" s="313" t="s">
        <v>109</v>
      </c>
      <c r="C15" s="314" t="s">
        <v>79</v>
      </c>
      <c r="D15" s="314" t="s">
        <v>280</v>
      </c>
      <c r="E15" s="315"/>
      <c r="F15" s="316"/>
      <c r="G15" s="317">
        <f>G16+G23+G42+G48+G37</f>
        <v>9134.9</v>
      </c>
    </row>
    <row r="16" spans="1:7" ht="15" customHeight="1">
      <c r="A16" s="203" t="s">
        <v>248</v>
      </c>
      <c r="B16" s="313" t="s">
        <v>109</v>
      </c>
      <c r="C16" s="314" t="s">
        <v>79</v>
      </c>
      <c r="D16" s="314" t="s">
        <v>80</v>
      </c>
      <c r="E16" s="315"/>
      <c r="F16" s="316"/>
      <c r="G16" s="317">
        <f>G17</f>
        <v>1334</v>
      </c>
    </row>
    <row r="17" spans="1:7" ht="12.75">
      <c r="A17" s="203" t="s">
        <v>281</v>
      </c>
      <c r="B17" s="313" t="s">
        <v>109</v>
      </c>
      <c r="C17" s="314" t="s">
        <v>79</v>
      </c>
      <c r="D17" s="314" t="s">
        <v>80</v>
      </c>
      <c r="E17" s="318" t="s">
        <v>57</v>
      </c>
      <c r="F17" s="316"/>
      <c r="G17" s="317">
        <f>G18</f>
        <v>1334</v>
      </c>
    </row>
    <row r="18" spans="1:7" ht="12.75">
      <c r="A18" s="203" t="s">
        <v>282</v>
      </c>
      <c r="B18" s="313" t="s">
        <v>109</v>
      </c>
      <c r="C18" s="314" t="s">
        <v>79</v>
      </c>
      <c r="D18" s="314" t="s">
        <v>80</v>
      </c>
      <c r="E18" s="318" t="s">
        <v>57</v>
      </c>
      <c r="F18" s="316"/>
      <c r="G18" s="317">
        <f>G19</f>
        <v>1334</v>
      </c>
    </row>
    <row r="19" spans="1:7" ht="27.75" customHeight="1">
      <c r="A19" s="203" t="s">
        <v>283</v>
      </c>
      <c r="B19" s="313" t="s">
        <v>109</v>
      </c>
      <c r="C19" s="314" t="s">
        <v>79</v>
      </c>
      <c r="D19" s="314" t="s">
        <v>80</v>
      </c>
      <c r="E19" s="318" t="s">
        <v>57</v>
      </c>
      <c r="F19" s="316" t="s">
        <v>284</v>
      </c>
      <c r="G19" s="317">
        <f>G20</f>
        <v>1334</v>
      </c>
    </row>
    <row r="20" spans="1:7" ht="12.75">
      <c r="A20" s="203" t="s">
        <v>285</v>
      </c>
      <c r="B20" s="313" t="s">
        <v>109</v>
      </c>
      <c r="C20" s="314" t="s">
        <v>79</v>
      </c>
      <c r="D20" s="314" t="s">
        <v>80</v>
      </c>
      <c r="E20" s="318" t="s">
        <v>57</v>
      </c>
      <c r="F20" s="316" t="s">
        <v>65</v>
      </c>
      <c r="G20" s="317">
        <f>G21+G22</f>
        <v>1334</v>
      </c>
    </row>
    <row r="21" spans="1:7" ht="12.75">
      <c r="A21" s="203" t="s">
        <v>286</v>
      </c>
      <c r="B21" s="313" t="s">
        <v>109</v>
      </c>
      <c r="C21" s="314" t="s">
        <v>79</v>
      </c>
      <c r="D21" s="314" t="s">
        <v>80</v>
      </c>
      <c r="E21" s="318" t="s">
        <v>57</v>
      </c>
      <c r="F21" s="316" t="s">
        <v>287</v>
      </c>
      <c r="G21" s="317">
        <v>1024.6</v>
      </c>
    </row>
    <row r="22" spans="1:7" ht="15" customHeight="1">
      <c r="A22" s="203" t="s">
        <v>288</v>
      </c>
      <c r="B22" s="313" t="s">
        <v>109</v>
      </c>
      <c r="C22" s="314" t="s">
        <v>79</v>
      </c>
      <c r="D22" s="314" t="s">
        <v>80</v>
      </c>
      <c r="E22" s="318" t="s">
        <v>57</v>
      </c>
      <c r="F22" s="316" t="s">
        <v>289</v>
      </c>
      <c r="G22" s="317">
        <v>309.4</v>
      </c>
    </row>
    <row r="23" spans="1:7" ht="12.75">
      <c r="A23" s="203" t="s">
        <v>290</v>
      </c>
      <c r="B23" s="313" t="s">
        <v>109</v>
      </c>
      <c r="C23" s="314" t="s">
        <v>79</v>
      </c>
      <c r="D23" s="314" t="s">
        <v>81</v>
      </c>
      <c r="E23" s="318" t="s">
        <v>56</v>
      </c>
      <c r="F23" s="316"/>
      <c r="G23" s="317">
        <f>G24</f>
        <v>7588.3</v>
      </c>
    </row>
    <row r="24" spans="1:7" ht="12.75">
      <c r="A24" s="203" t="s">
        <v>282</v>
      </c>
      <c r="B24" s="313" t="s">
        <v>109</v>
      </c>
      <c r="C24" s="314" t="s">
        <v>79</v>
      </c>
      <c r="D24" s="314" t="s">
        <v>81</v>
      </c>
      <c r="E24" s="318" t="s">
        <v>56</v>
      </c>
      <c r="F24" s="316"/>
      <c r="G24" s="317">
        <f>G25+G29+G32</f>
        <v>7588.3</v>
      </c>
    </row>
    <row r="25" spans="1:7" ht="29.25" customHeight="1">
      <c r="A25" s="203" t="s">
        <v>283</v>
      </c>
      <c r="B25" s="313" t="s">
        <v>109</v>
      </c>
      <c r="C25" s="314" t="s">
        <v>79</v>
      </c>
      <c r="D25" s="314" t="s">
        <v>81</v>
      </c>
      <c r="E25" s="318" t="s">
        <v>56</v>
      </c>
      <c r="F25" s="316" t="s">
        <v>284</v>
      </c>
      <c r="G25" s="317">
        <f>G26</f>
        <v>7128.2</v>
      </c>
    </row>
    <row r="26" spans="1:7" ht="12.75">
      <c r="A26" s="203" t="s">
        <v>285</v>
      </c>
      <c r="B26" s="313" t="s">
        <v>109</v>
      </c>
      <c r="C26" s="314" t="s">
        <v>79</v>
      </c>
      <c r="D26" s="314" t="s">
        <v>81</v>
      </c>
      <c r="E26" s="318" t="s">
        <v>56</v>
      </c>
      <c r="F26" s="316" t="s">
        <v>65</v>
      </c>
      <c r="G26" s="317">
        <f>G27+G28</f>
        <v>7128.2</v>
      </c>
    </row>
    <row r="27" spans="1:7" ht="12.75">
      <c r="A27" s="203" t="s">
        <v>286</v>
      </c>
      <c r="B27" s="313" t="s">
        <v>109</v>
      </c>
      <c r="C27" s="314" t="s">
        <v>79</v>
      </c>
      <c r="D27" s="314" t="s">
        <v>81</v>
      </c>
      <c r="E27" s="318" t="s">
        <v>56</v>
      </c>
      <c r="F27" s="316" t="s">
        <v>287</v>
      </c>
      <c r="G27" s="317">
        <f>5508.5-33.7</f>
        <v>5474.8</v>
      </c>
    </row>
    <row r="28" spans="1:7" ht="12.75" customHeight="1">
      <c r="A28" s="203" t="s">
        <v>288</v>
      </c>
      <c r="B28" s="313" t="s">
        <v>109</v>
      </c>
      <c r="C28" s="314" t="s">
        <v>79</v>
      </c>
      <c r="D28" s="314" t="s">
        <v>81</v>
      </c>
      <c r="E28" s="318" t="s">
        <v>56</v>
      </c>
      <c r="F28" s="316" t="s">
        <v>289</v>
      </c>
      <c r="G28" s="317">
        <f>1663.6-10.2</f>
        <v>1653.3999999999999</v>
      </c>
    </row>
    <row r="29" spans="1:7" ht="12.75">
      <c r="A29" s="203" t="s">
        <v>291</v>
      </c>
      <c r="B29" s="313" t="s">
        <v>109</v>
      </c>
      <c r="C29" s="314" t="s">
        <v>79</v>
      </c>
      <c r="D29" s="314" t="s">
        <v>81</v>
      </c>
      <c r="E29" s="318" t="s">
        <v>56</v>
      </c>
      <c r="F29" s="316" t="s">
        <v>292</v>
      </c>
      <c r="G29" s="317">
        <f>G30</f>
        <v>456.6</v>
      </c>
    </row>
    <row r="30" spans="1:7" ht="12.75">
      <c r="A30" s="203" t="s">
        <v>293</v>
      </c>
      <c r="B30" s="313" t="s">
        <v>109</v>
      </c>
      <c r="C30" s="314" t="s">
        <v>79</v>
      </c>
      <c r="D30" s="314" t="s">
        <v>81</v>
      </c>
      <c r="E30" s="318" t="s">
        <v>56</v>
      </c>
      <c r="F30" s="316" t="s">
        <v>294</v>
      </c>
      <c r="G30" s="317">
        <f>G31</f>
        <v>456.6</v>
      </c>
    </row>
    <row r="31" spans="1:7" ht="12.75">
      <c r="A31" s="203" t="s">
        <v>139</v>
      </c>
      <c r="B31" s="313" t="s">
        <v>109</v>
      </c>
      <c r="C31" s="314" t="s">
        <v>79</v>
      </c>
      <c r="D31" s="314" t="s">
        <v>81</v>
      </c>
      <c r="E31" s="318" t="s">
        <v>56</v>
      </c>
      <c r="F31" s="316" t="s">
        <v>55</v>
      </c>
      <c r="G31" s="317">
        <v>456.6</v>
      </c>
    </row>
    <row r="32" spans="1:7" ht="15" customHeight="1">
      <c r="A32" s="203" t="s">
        <v>295</v>
      </c>
      <c r="B32" s="313" t="s">
        <v>109</v>
      </c>
      <c r="C32" s="314" t="s">
        <v>79</v>
      </c>
      <c r="D32" s="314" t="s">
        <v>81</v>
      </c>
      <c r="E32" s="318" t="s">
        <v>56</v>
      </c>
      <c r="F32" s="316" t="s">
        <v>296</v>
      </c>
      <c r="G32" s="317">
        <f>G33</f>
        <v>3.5</v>
      </c>
    </row>
    <row r="33" spans="1:7" ht="13.5" customHeight="1">
      <c r="A33" s="203" t="s">
        <v>297</v>
      </c>
      <c r="B33" s="313" t="s">
        <v>109</v>
      </c>
      <c r="C33" s="314" t="s">
        <v>79</v>
      </c>
      <c r="D33" s="314" t="s">
        <v>81</v>
      </c>
      <c r="E33" s="318" t="s">
        <v>56</v>
      </c>
      <c r="F33" s="316" t="s">
        <v>298</v>
      </c>
      <c r="G33" s="317">
        <f>G34+G35+G36</f>
        <v>3.5</v>
      </c>
    </row>
    <row r="34" spans="1:7" ht="13.5" customHeight="1">
      <c r="A34" s="203" t="s">
        <v>299</v>
      </c>
      <c r="B34" s="313" t="s">
        <v>109</v>
      </c>
      <c r="C34" s="314" t="s">
        <v>79</v>
      </c>
      <c r="D34" s="314" t="s">
        <v>81</v>
      </c>
      <c r="E34" s="318" t="s">
        <v>56</v>
      </c>
      <c r="F34" s="316" t="s">
        <v>175</v>
      </c>
      <c r="G34" s="317">
        <v>0</v>
      </c>
    </row>
    <row r="35" spans="1:7" ht="12" customHeight="1">
      <c r="A35" s="203" t="s">
        <v>140</v>
      </c>
      <c r="B35" s="313" t="s">
        <v>109</v>
      </c>
      <c r="C35" s="314" t="s">
        <v>79</v>
      </c>
      <c r="D35" s="314" t="s">
        <v>81</v>
      </c>
      <c r="E35" s="318" t="s">
        <v>56</v>
      </c>
      <c r="F35" s="316" t="s">
        <v>176</v>
      </c>
      <c r="G35" s="317">
        <v>0</v>
      </c>
    </row>
    <row r="36" spans="1:7" ht="13.5" customHeight="1">
      <c r="A36" s="319" t="s">
        <v>141</v>
      </c>
      <c r="B36" s="313" t="s">
        <v>109</v>
      </c>
      <c r="C36" s="314" t="s">
        <v>79</v>
      </c>
      <c r="D36" s="314" t="s">
        <v>81</v>
      </c>
      <c r="E36" s="318" t="s">
        <v>56</v>
      </c>
      <c r="F36" s="320" t="s">
        <v>177</v>
      </c>
      <c r="G36" s="317">
        <v>3.5</v>
      </c>
    </row>
    <row r="37" spans="1:7" ht="16.5" customHeight="1" hidden="1">
      <c r="A37" s="198" t="s">
        <v>300</v>
      </c>
      <c r="B37" s="206" t="s">
        <v>109</v>
      </c>
      <c r="C37" s="206" t="s">
        <v>79</v>
      </c>
      <c r="D37" s="206" t="s">
        <v>171</v>
      </c>
      <c r="E37" s="212"/>
      <c r="F37" s="207"/>
      <c r="G37" s="199">
        <f>G38</f>
        <v>0</v>
      </c>
    </row>
    <row r="38" spans="1:7" ht="16.5" customHeight="1" hidden="1">
      <c r="A38" s="198" t="s">
        <v>301</v>
      </c>
      <c r="B38" s="208" t="s">
        <v>109</v>
      </c>
      <c r="C38" s="206" t="s">
        <v>79</v>
      </c>
      <c r="D38" s="206" t="s">
        <v>171</v>
      </c>
      <c r="E38" s="212">
        <v>9910640190</v>
      </c>
      <c r="F38" s="209"/>
      <c r="G38" s="200">
        <f>G39</f>
        <v>0</v>
      </c>
    </row>
    <row r="39" spans="1:7" ht="15.75" customHeight="1" hidden="1">
      <c r="A39" s="198" t="s">
        <v>295</v>
      </c>
      <c r="B39" s="208" t="s">
        <v>109</v>
      </c>
      <c r="C39" s="206" t="str">
        <f>C37</f>
        <v>01</v>
      </c>
      <c r="D39" s="206" t="str">
        <f>D37</f>
        <v>07</v>
      </c>
      <c r="E39" s="212">
        <v>9910640190</v>
      </c>
      <c r="F39" s="209" t="s">
        <v>296</v>
      </c>
      <c r="G39" s="200">
        <f>G40</f>
        <v>0</v>
      </c>
    </row>
    <row r="40" spans="1:7" ht="13.5" customHeight="1" hidden="1">
      <c r="A40" s="198" t="s">
        <v>302</v>
      </c>
      <c r="B40" s="208" t="s">
        <v>109</v>
      </c>
      <c r="C40" s="206" t="str">
        <f>C38</f>
        <v>01</v>
      </c>
      <c r="D40" s="206" t="str">
        <f>D38</f>
        <v>07</v>
      </c>
      <c r="E40" s="212">
        <v>9910640190</v>
      </c>
      <c r="F40" s="209" t="s">
        <v>178</v>
      </c>
      <c r="G40" s="200">
        <v>0</v>
      </c>
    </row>
    <row r="41" spans="1:7" ht="13.5" customHeight="1">
      <c r="A41" s="198"/>
      <c r="B41" s="208"/>
      <c r="C41" s="206"/>
      <c r="D41" s="206"/>
      <c r="E41" s="212"/>
      <c r="F41" s="209"/>
      <c r="G41" s="200"/>
    </row>
    <row r="42" spans="1:7" ht="12.75">
      <c r="A42" s="203" t="s">
        <v>303</v>
      </c>
      <c r="B42" s="313" t="s">
        <v>109</v>
      </c>
      <c r="C42" s="314" t="s">
        <v>79</v>
      </c>
      <c r="D42" s="314" t="s">
        <v>90</v>
      </c>
      <c r="E42" s="315"/>
      <c r="F42" s="316"/>
      <c r="G42" s="317">
        <f>G43</f>
        <v>48</v>
      </c>
    </row>
    <row r="43" spans="1:7" ht="12.75">
      <c r="A43" s="203" t="s">
        <v>142</v>
      </c>
      <c r="B43" s="313" t="s">
        <v>109</v>
      </c>
      <c r="C43" s="314" t="s">
        <v>79</v>
      </c>
      <c r="D43" s="314" t="s">
        <v>90</v>
      </c>
      <c r="E43" s="318" t="s">
        <v>165</v>
      </c>
      <c r="F43" s="316"/>
      <c r="G43" s="317">
        <f>G44</f>
        <v>48</v>
      </c>
    </row>
    <row r="44" spans="1:7" ht="12.75">
      <c r="A44" s="203" t="s">
        <v>304</v>
      </c>
      <c r="B44" s="313" t="s">
        <v>109</v>
      </c>
      <c r="C44" s="314" t="s">
        <v>79</v>
      </c>
      <c r="D44" s="314" t="s">
        <v>90</v>
      </c>
      <c r="E44" s="318" t="s">
        <v>58</v>
      </c>
      <c r="F44" s="316"/>
      <c r="G44" s="317">
        <f>G45</f>
        <v>48</v>
      </c>
    </row>
    <row r="45" spans="1:7" ht="12.75">
      <c r="A45" s="203" t="s">
        <v>295</v>
      </c>
      <c r="B45" s="313" t="s">
        <v>109</v>
      </c>
      <c r="C45" s="314" t="s">
        <v>79</v>
      </c>
      <c r="D45" s="314" t="s">
        <v>90</v>
      </c>
      <c r="E45" s="318" t="s">
        <v>58</v>
      </c>
      <c r="F45" s="316" t="s">
        <v>296</v>
      </c>
      <c r="G45" s="317">
        <f>G46</f>
        <v>48</v>
      </c>
    </row>
    <row r="46" spans="1:7" ht="12.75">
      <c r="A46" s="203" t="s">
        <v>67</v>
      </c>
      <c r="B46" s="313" t="s">
        <v>109</v>
      </c>
      <c r="C46" s="314" t="s">
        <v>79</v>
      </c>
      <c r="D46" s="314" t="s">
        <v>90</v>
      </c>
      <c r="E46" s="318" t="s">
        <v>58</v>
      </c>
      <c r="F46" s="316" t="s">
        <v>68</v>
      </c>
      <c r="G46" s="317">
        <v>48</v>
      </c>
    </row>
    <row r="47" spans="1:7" ht="12.75">
      <c r="A47" s="203"/>
      <c r="B47" s="313"/>
      <c r="C47" s="314"/>
      <c r="D47" s="314"/>
      <c r="E47" s="318"/>
      <c r="F47" s="316"/>
      <c r="G47" s="317"/>
    </row>
    <row r="48" spans="1:7" ht="12.75">
      <c r="A48" s="203" t="s">
        <v>305</v>
      </c>
      <c r="B48" s="313" t="s">
        <v>109</v>
      </c>
      <c r="C48" s="314" t="s">
        <v>79</v>
      </c>
      <c r="D48" s="314" t="s">
        <v>82</v>
      </c>
      <c r="E48" s="315"/>
      <c r="F48" s="316"/>
      <c r="G48" s="317">
        <f>G49+G53+G57+G61+G65+G69+G77+G73+G81+G85</f>
        <v>164.60000000000002</v>
      </c>
    </row>
    <row r="49" spans="1:7" ht="12.75">
      <c r="A49" s="319" t="s">
        <v>144</v>
      </c>
      <c r="B49" s="313" t="s">
        <v>109</v>
      </c>
      <c r="C49" s="314" t="s">
        <v>79</v>
      </c>
      <c r="D49" s="314" t="s">
        <v>82</v>
      </c>
      <c r="E49" s="318" t="s">
        <v>70</v>
      </c>
      <c r="F49" s="316"/>
      <c r="G49" s="317">
        <f>G50</f>
        <v>0.7</v>
      </c>
    </row>
    <row r="50" spans="1:7" ht="12.75">
      <c r="A50" s="203" t="s">
        <v>291</v>
      </c>
      <c r="B50" s="313" t="s">
        <v>109</v>
      </c>
      <c r="C50" s="314" t="s">
        <v>79</v>
      </c>
      <c r="D50" s="314" t="s">
        <v>82</v>
      </c>
      <c r="E50" s="318" t="s">
        <v>70</v>
      </c>
      <c r="F50" s="316" t="s">
        <v>292</v>
      </c>
      <c r="G50" s="317">
        <f>G51</f>
        <v>0.7</v>
      </c>
    </row>
    <row r="51" spans="1:7" ht="12.75">
      <c r="A51" s="203" t="s">
        <v>293</v>
      </c>
      <c r="B51" s="313" t="s">
        <v>109</v>
      </c>
      <c r="C51" s="314" t="s">
        <v>79</v>
      </c>
      <c r="D51" s="314" t="s">
        <v>82</v>
      </c>
      <c r="E51" s="318" t="s">
        <v>70</v>
      </c>
      <c r="F51" s="316" t="s">
        <v>294</v>
      </c>
      <c r="G51" s="317">
        <f>G52</f>
        <v>0.7</v>
      </c>
    </row>
    <row r="52" spans="1:7" ht="12.75">
      <c r="A52" s="203" t="s">
        <v>139</v>
      </c>
      <c r="B52" s="313" t="s">
        <v>109</v>
      </c>
      <c r="C52" s="314" t="s">
        <v>79</v>
      </c>
      <c r="D52" s="314" t="s">
        <v>82</v>
      </c>
      <c r="E52" s="318" t="s">
        <v>70</v>
      </c>
      <c r="F52" s="316" t="s">
        <v>55</v>
      </c>
      <c r="G52" s="317">
        <v>0.7</v>
      </c>
    </row>
    <row r="53" spans="1:7" ht="12.75" customHeight="1">
      <c r="A53" s="122" t="s">
        <v>423</v>
      </c>
      <c r="B53" s="313" t="s">
        <v>109</v>
      </c>
      <c r="C53" s="314" t="s">
        <v>79</v>
      </c>
      <c r="D53" s="314" t="s">
        <v>82</v>
      </c>
      <c r="E53" s="318" t="s">
        <v>274</v>
      </c>
      <c r="F53" s="316"/>
      <c r="G53" s="317">
        <f>G54</f>
        <v>15</v>
      </c>
    </row>
    <row r="54" spans="1:7" ht="15" customHeight="1">
      <c r="A54" s="203" t="s">
        <v>291</v>
      </c>
      <c r="B54" s="313" t="s">
        <v>109</v>
      </c>
      <c r="C54" s="314" t="s">
        <v>79</v>
      </c>
      <c r="D54" s="314" t="s">
        <v>82</v>
      </c>
      <c r="E54" s="318" t="s">
        <v>274</v>
      </c>
      <c r="F54" s="316" t="s">
        <v>292</v>
      </c>
      <c r="G54" s="317">
        <f>G55</f>
        <v>15</v>
      </c>
    </row>
    <row r="55" spans="1:7" ht="16.5" customHeight="1">
      <c r="A55" s="203" t="s">
        <v>293</v>
      </c>
      <c r="B55" s="313" t="s">
        <v>109</v>
      </c>
      <c r="C55" s="314" t="s">
        <v>79</v>
      </c>
      <c r="D55" s="314" t="s">
        <v>82</v>
      </c>
      <c r="E55" s="318" t="s">
        <v>274</v>
      </c>
      <c r="F55" s="316" t="s">
        <v>294</v>
      </c>
      <c r="G55" s="317">
        <f>G56</f>
        <v>15</v>
      </c>
    </row>
    <row r="56" spans="1:7" ht="15.75" customHeight="1">
      <c r="A56" s="203" t="s">
        <v>139</v>
      </c>
      <c r="B56" s="313" t="s">
        <v>109</v>
      </c>
      <c r="C56" s="314" t="s">
        <v>79</v>
      </c>
      <c r="D56" s="314" t="s">
        <v>82</v>
      </c>
      <c r="E56" s="318" t="s">
        <v>274</v>
      </c>
      <c r="F56" s="316" t="s">
        <v>55</v>
      </c>
      <c r="G56" s="317">
        <v>15</v>
      </c>
    </row>
    <row r="57" spans="1:7" ht="27.75" customHeight="1">
      <c r="A57" s="122" t="s">
        <v>424</v>
      </c>
      <c r="B57" s="313" t="s">
        <v>109</v>
      </c>
      <c r="C57" s="314" t="s">
        <v>79</v>
      </c>
      <c r="D57" s="314" t="s">
        <v>82</v>
      </c>
      <c r="E57" s="318" t="s">
        <v>274</v>
      </c>
      <c r="F57" s="316"/>
      <c r="G57" s="317">
        <f>G58</f>
        <v>15</v>
      </c>
    </row>
    <row r="58" spans="1:7" ht="14.25" customHeight="1">
      <c r="A58" s="203" t="s">
        <v>291</v>
      </c>
      <c r="B58" s="313" t="s">
        <v>109</v>
      </c>
      <c r="C58" s="314" t="s">
        <v>79</v>
      </c>
      <c r="D58" s="314" t="s">
        <v>82</v>
      </c>
      <c r="E58" s="318" t="s">
        <v>274</v>
      </c>
      <c r="F58" s="316" t="s">
        <v>292</v>
      </c>
      <c r="G58" s="317">
        <f>G59</f>
        <v>15</v>
      </c>
    </row>
    <row r="59" spans="1:7" ht="15" customHeight="1">
      <c r="A59" s="203" t="s">
        <v>293</v>
      </c>
      <c r="B59" s="313" t="s">
        <v>109</v>
      </c>
      <c r="C59" s="314" t="s">
        <v>79</v>
      </c>
      <c r="D59" s="314" t="s">
        <v>82</v>
      </c>
      <c r="E59" s="318" t="s">
        <v>274</v>
      </c>
      <c r="F59" s="316" t="s">
        <v>294</v>
      </c>
      <c r="G59" s="317">
        <f>G60</f>
        <v>15</v>
      </c>
    </row>
    <row r="60" spans="1:7" ht="15.75" customHeight="1">
      <c r="A60" s="203" t="s">
        <v>139</v>
      </c>
      <c r="B60" s="313" t="s">
        <v>109</v>
      </c>
      <c r="C60" s="314" t="s">
        <v>79</v>
      </c>
      <c r="D60" s="314" t="s">
        <v>82</v>
      </c>
      <c r="E60" s="318" t="s">
        <v>274</v>
      </c>
      <c r="F60" s="316" t="s">
        <v>55</v>
      </c>
      <c r="G60" s="317">
        <v>15</v>
      </c>
    </row>
    <row r="61" spans="1:7" ht="25.5" customHeight="1">
      <c r="A61" s="122" t="s">
        <v>425</v>
      </c>
      <c r="B61" s="313" t="s">
        <v>109</v>
      </c>
      <c r="C61" s="314" t="s">
        <v>79</v>
      </c>
      <c r="D61" s="314" t="s">
        <v>82</v>
      </c>
      <c r="E61" s="318" t="s">
        <v>306</v>
      </c>
      <c r="F61" s="316"/>
      <c r="G61" s="317">
        <f>G62</f>
        <v>5</v>
      </c>
    </row>
    <row r="62" spans="1:7" ht="18" customHeight="1">
      <c r="A62" s="203" t="s">
        <v>291</v>
      </c>
      <c r="B62" s="313" t="s">
        <v>109</v>
      </c>
      <c r="C62" s="314" t="s">
        <v>79</v>
      </c>
      <c r="D62" s="314" t="s">
        <v>82</v>
      </c>
      <c r="E62" s="318" t="s">
        <v>306</v>
      </c>
      <c r="F62" s="316" t="s">
        <v>292</v>
      </c>
      <c r="G62" s="317">
        <f>G63</f>
        <v>5</v>
      </c>
    </row>
    <row r="63" spans="1:7" ht="15" customHeight="1">
      <c r="A63" s="203" t="s">
        <v>293</v>
      </c>
      <c r="B63" s="313" t="s">
        <v>109</v>
      </c>
      <c r="C63" s="314" t="s">
        <v>79</v>
      </c>
      <c r="D63" s="314" t="s">
        <v>82</v>
      </c>
      <c r="E63" s="318" t="s">
        <v>306</v>
      </c>
      <c r="F63" s="316" t="s">
        <v>294</v>
      </c>
      <c r="G63" s="317">
        <f>G64</f>
        <v>5</v>
      </c>
    </row>
    <row r="64" spans="1:7" ht="14.25" customHeight="1">
      <c r="A64" s="203" t="s">
        <v>139</v>
      </c>
      <c r="B64" s="313" t="s">
        <v>109</v>
      </c>
      <c r="C64" s="314" t="s">
        <v>79</v>
      </c>
      <c r="D64" s="314" t="s">
        <v>82</v>
      </c>
      <c r="E64" s="318" t="s">
        <v>306</v>
      </c>
      <c r="F64" s="316" t="s">
        <v>55</v>
      </c>
      <c r="G64" s="317">
        <v>5</v>
      </c>
    </row>
    <row r="65" spans="1:7" ht="15" customHeight="1">
      <c r="A65" s="201" t="s">
        <v>428</v>
      </c>
      <c r="B65" s="313" t="s">
        <v>109</v>
      </c>
      <c r="C65" s="314" t="s">
        <v>79</v>
      </c>
      <c r="D65" s="314" t="s">
        <v>82</v>
      </c>
      <c r="E65" s="318" t="s">
        <v>162</v>
      </c>
      <c r="F65" s="316"/>
      <c r="G65" s="317">
        <f>G66</f>
        <v>55</v>
      </c>
    </row>
    <row r="66" spans="1:7" ht="14.25" customHeight="1">
      <c r="A66" s="203" t="s">
        <v>291</v>
      </c>
      <c r="B66" s="313" t="s">
        <v>109</v>
      </c>
      <c r="C66" s="314" t="s">
        <v>79</v>
      </c>
      <c r="D66" s="314" t="s">
        <v>82</v>
      </c>
      <c r="E66" s="318" t="s">
        <v>162</v>
      </c>
      <c r="F66" s="316" t="s">
        <v>292</v>
      </c>
      <c r="G66" s="317">
        <f>G67</f>
        <v>55</v>
      </c>
    </row>
    <row r="67" spans="1:7" ht="14.25" customHeight="1">
      <c r="A67" s="203" t="s">
        <v>293</v>
      </c>
      <c r="B67" s="313" t="s">
        <v>109</v>
      </c>
      <c r="C67" s="314" t="s">
        <v>79</v>
      </c>
      <c r="D67" s="314" t="s">
        <v>82</v>
      </c>
      <c r="E67" s="318" t="s">
        <v>162</v>
      </c>
      <c r="F67" s="316" t="s">
        <v>294</v>
      </c>
      <c r="G67" s="317">
        <f>G68</f>
        <v>55</v>
      </c>
    </row>
    <row r="68" spans="1:7" ht="12.75" customHeight="1">
      <c r="A68" s="203" t="s">
        <v>139</v>
      </c>
      <c r="B68" s="313" t="s">
        <v>109</v>
      </c>
      <c r="C68" s="314" t="s">
        <v>79</v>
      </c>
      <c r="D68" s="314" t="s">
        <v>82</v>
      </c>
      <c r="E68" s="318" t="s">
        <v>162</v>
      </c>
      <c r="F68" s="316" t="s">
        <v>55</v>
      </c>
      <c r="G68" s="317">
        <v>55</v>
      </c>
    </row>
    <row r="69" spans="1:7" ht="15.75" customHeight="1">
      <c r="A69" s="319" t="s">
        <v>326</v>
      </c>
      <c r="B69" s="313" t="s">
        <v>109</v>
      </c>
      <c r="C69" s="314" t="s">
        <v>79</v>
      </c>
      <c r="D69" s="314" t="s">
        <v>82</v>
      </c>
      <c r="E69" s="318" t="s">
        <v>430</v>
      </c>
      <c r="F69" s="316"/>
      <c r="G69" s="317">
        <f>G70</f>
        <v>20</v>
      </c>
    </row>
    <row r="70" spans="1:7" ht="17.25" customHeight="1">
      <c r="A70" s="203" t="s">
        <v>291</v>
      </c>
      <c r="B70" s="313" t="s">
        <v>109</v>
      </c>
      <c r="C70" s="314" t="s">
        <v>79</v>
      </c>
      <c r="D70" s="314" t="s">
        <v>82</v>
      </c>
      <c r="E70" s="318" t="s">
        <v>163</v>
      </c>
      <c r="F70" s="316" t="s">
        <v>292</v>
      </c>
      <c r="G70" s="317">
        <f>G71</f>
        <v>20</v>
      </c>
    </row>
    <row r="71" spans="1:7" ht="17.25" customHeight="1">
      <c r="A71" s="203" t="s">
        <v>293</v>
      </c>
      <c r="B71" s="313" t="s">
        <v>109</v>
      </c>
      <c r="C71" s="314" t="s">
        <v>79</v>
      </c>
      <c r="D71" s="314" t="s">
        <v>82</v>
      </c>
      <c r="E71" s="318" t="s">
        <v>163</v>
      </c>
      <c r="F71" s="316" t="s">
        <v>294</v>
      </c>
      <c r="G71" s="317">
        <f>G72</f>
        <v>20</v>
      </c>
    </row>
    <row r="72" spans="1:7" ht="15" customHeight="1">
      <c r="A72" s="203" t="s">
        <v>139</v>
      </c>
      <c r="B72" s="313" t="s">
        <v>109</v>
      </c>
      <c r="C72" s="314" t="s">
        <v>79</v>
      </c>
      <c r="D72" s="314" t="s">
        <v>82</v>
      </c>
      <c r="E72" s="318" t="s">
        <v>163</v>
      </c>
      <c r="F72" s="316" t="s">
        <v>55</v>
      </c>
      <c r="G72" s="317">
        <v>20</v>
      </c>
    </row>
    <row r="73" spans="1:7" ht="28.5" customHeight="1">
      <c r="A73" s="122" t="s">
        <v>429</v>
      </c>
      <c r="B73" s="313" t="s">
        <v>109</v>
      </c>
      <c r="C73" s="314" t="s">
        <v>79</v>
      </c>
      <c r="D73" s="314" t="s">
        <v>82</v>
      </c>
      <c r="E73" s="318" t="s">
        <v>164</v>
      </c>
      <c r="F73" s="316"/>
      <c r="G73" s="317">
        <f>G74</f>
        <v>2</v>
      </c>
    </row>
    <row r="74" spans="1:7" ht="15" customHeight="1">
      <c r="A74" s="203" t="s">
        <v>291</v>
      </c>
      <c r="B74" s="313" t="s">
        <v>109</v>
      </c>
      <c r="C74" s="314" t="s">
        <v>79</v>
      </c>
      <c r="D74" s="314" t="s">
        <v>82</v>
      </c>
      <c r="E74" s="318" t="s">
        <v>164</v>
      </c>
      <c r="F74" s="316" t="s">
        <v>292</v>
      </c>
      <c r="G74" s="317">
        <f>G75</f>
        <v>2</v>
      </c>
    </row>
    <row r="75" spans="1:7" ht="15.75" customHeight="1">
      <c r="A75" s="203" t="s">
        <v>293</v>
      </c>
      <c r="B75" s="313" t="s">
        <v>109</v>
      </c>
      <c r="C75" s="314" t="s">
        <v>79</v>
      </c>
      <c r="D75" s="314" t="s">
        <v>82</v>
      </c>
      <c r="E75" s="318" t="s">
        <v>164</v>
      </c>
      <c r="F75" s="316" t="s">
        <v>294</v>
      </c>
      <c r="G75" s="317">
        <f>G76</f>
        <v>2</v>
      </c>
    </row>
    <row r="76" spans="1:7" ht="15.75" customHeight="1">
      <c r="A76" s="203" t="s">
        <v>139</v>
      </c>
      <c r="B76" s="313" t="s">
        <v>109</v>
      </c>
      <c r="C76" s="314" t="s">
        <v>79</v>
      </c>
      <c r="D76" s="314" t="s">
        <v>82</v>
      </c>
      <c r="E76" s="318" t="s">
        <v>164</v>
      </c>
      <c r="F76" s="316" t="s">
        <v>55</v>
      </c>
      <c r="G76" s="317">
        <v>2</v>
      </c>
    </row>
    <row r="77" spans="1:7" ht="30" customHeight="1">
      <c r="A77" s="122" t="s">
        <v>426</v>
      </c>
      <c r="B77" s="313" t="s">
        <v>109</v>
      </c>
      <c r="C77" s="314" t="s">
        <v>79</v>
      </c>
      <c r="D77" s="314" t="s">
        <v>82</v>
      </c>
      <c r="E77" s="318" t="s">
        <v>276</v>
      </c>
      <c r="F77" s="316"/>
      <c r="G77" s="317">
        <f>G78</f>
        <v>3</v>
      </c>
    </row>
    <row r="78" spans="1:7" ht="16.5" customHeight="1">
      <c r="A78" s="203" t="s">
        <v>291</v>
      </c>
      <c r="B78" s="313" t="s">
        <v>109</v>
      </c>
      <c r="C78" s="314" t="s">
        <v>79</v>
      </c>
      <c r="D78" s="314" t="s">
        <v>82</v>
      </c>
      <c r="E78" s="318" t="s">
        <v>276</v>
      </c>
      <c r="F78" s="316" t="s">
        <v>292</v>
      </c>
      <c r="G78" s="317">
        <f>G79</f>
        <v>3</v>
      </c>
    </row>
    <row r="79" spans="1:7" ht="17.25" customHeight="1">
      <c r="A79" s="203" t="s">
        <v>293</v>
      </c>
      <c r="B79" s="313" t="s">
        <v>109</v>
      </c>
      <c r="C79" s="314" t="s">
        <v>79</v>
      </c>
      <c r="D79" s="314" t="s">
        <v>82</v>
      </c>
      <c r="E79" s="318" t="s">
        <v>276</v>
      </c>
      <c r="F79" s="316" t="s">
        <v>294</v>
      </c>
      <c r="G79" s="317">
        <f>G80</f>
        <v>3</v>
      </c>
    </row>
    <row r="80" spans="1:7" ht="15.75" customHeight="1">
      <c r="A80" s="203" t="s">
        <v>139</v>
      </c>
      <c r="B80" s="313" t="s">
        <v>109</v>
      </c>
      <c r="C80" s="314" t="s">
        <v>79</v>
      </c>
      <c r="D80" s="314" t="s">
        <v>82</v>
      </c>
      <c r="E80" s="318" t="s">
        <v>276</v>
      </c>
      <c r="F80" s="316" t="s">
        <v>55</v>
      </c>
      <c r="G80" s="317">
        <v>3</v>
      </c>
    </row>
    <row r="81" spans="1:7" ht="15" customHeight="1">
      <c r="A81" s="122" t="s">
        <v>427</v>
      </c>
      <c r="B81" s="313" t="s">
        <v>109</v>
      </c>
      <c r="C81" s="314" t="s">
        <v>79</v>
      </c>
      <c r="D81" s="314" t="s">
        <v>82</v>
      </c>
      <c r="E81" s="318" t="s">
        <v>307</v>
      </c>
      <c r="F81" s="316"/>
      <c r="G81" s="317">
        <f>G82</f>
        <v>5</v>
      </c>
    </row>
    <row r="82" spans="1:7" ht="13.5" customHeight="1">
      <c r="A82" s="203" t="s">
        <v>291</v>
      </c>
      <c r="B82" s="313" t="s">
        <v>109</v>
      </c>
      <c r="C82" s="314" t="s">
        <v>79</v>
      </c>
      <c r="D82" s="314" t="s">
        <v>82</v>
      </c>
      <c r="E82" s="318" t="s">
        <v>307</v>
      </c>
      <c r="F82" s="316" t="s">
        <v>292</v>
      </c>
      <c r="G82" s="317">
        <f>G83</f>
        <v>5</v>
      </c>
    </row>
    <row r="83" spans="1:7" ht="15" customHeight="1">
      <c r="A83" s="203" t="s">
        <v>293</v>
      </c>
      <c r="B83" s="313" t="s">
        <v>109</v>
      </c>
      <c r="C83" s="314" t="s">
        <v>79</v>
      </c>
      <c r="D83" s="314" t="s">
        <v>82</v>
      </c>
      <c r="E83" s="318" t="s">
        <v>307</v>
      </c>
      <c r="F83" s="316" t="s">
        <v>294</v>
      </c>
      <c r="G83" s="317">
        <f>G84</f>
        <v>5</v>
      </c>
    </row>
    <row r="84" spans="1:7" ht="14.25" customHeight="1">
      <c r="A84" s="203" t="s">
        <v>139</v>
      </c>
      <c r="B84" s="313" t="s">
        <v>109</v>
      </c>
      <c r="C84" s="314" t="s">
        <v>79</v>
      </c>
      <c r="D84" s="314" t="s">
        <v>82</v>
      </c>
      <c r="E84" s="318" t="s">
        <v>307</v>
      </c>
      <c r="F84" s="316" t="s">
        <v>55</v>
      </c>
      <c r="G84" s="317">
        <v>5</v>
      </c>
    </row>
    <row r="85" spans="1:7" ht="14.25" customHeight="1">
      <c r="A85" s="122" t="s">
        <v>441</v>
      </c>
      <c r="B85" s="313" t="s">
        <v>109</v>
      </c>
      <c r="C85" s="314" t="s">
        <v>79</v>
      </c>
      <c r="D85" s="314" t="s">
        <v>82</v>
      </c>
      <c r="E85" s="318" t="s">
        <v>443</v>
      </c>
      <c r="F85" s="316"/>
      <c r="G85" s="317">
        <f>G86</f>
        <v>43.900000000000006</v>
      </c>
    </row>
    <row r="86" spans="1:7" ht="14.25" customHeight="1">
      <c r="A86" s="203" t="s">
        <v>285</v>
      </c>
      <c r="B86" s="313" t="s">
        <v>109</v>
      </c>
      <c r="C86" s="314" t="s">
        <v>79</v>
      </c>
      <c r="D86" s="314" t="s">
        <v>82</v>
      </c>
      <c r="E86" s="318" t="s">
        <v>443</v>
      </c>
      <c r="F86" s="316" t="s">
        <v>65</v>
      </c>
      <c r="G86" s="317">
        <f>G87+G88</f>
        <v>43.900000000000006</v>
      </c>
    </row>
    <row r="87" spans="1:7" ht="14.25" customHeight="1">
      <c r="A87" s="203" t="s">
        <v>286</v>
      </c>
      <c r="B87" s="313" t="s">
        <v>109</v>
      </c>
      <c r="C87" s="314" t="s">
        <v>79</v>
      </c>
      <c r="D87" s="314" t="s">
        <v>82</v>
      </c>
      <c r="E87" s="318" t="s">
        <v>443</v>
      </c>
      <c r="F87" s="316" t="s">
        <v>287</v>
      </c>
      <c r="G87" s="317">
        <v>33.7</v>
      </c>
    </row>
    <row r="88" spans="1:7" ht="14.25" customHeight="1">
      <c r="A88" s="203" t="s">
        <v>288</v>
      </c>
      <c r="B88" s="313" t="s">
        <v>109</v>
      </c>
      <c r="C88" s="314" t="s">
        <v>79</v>
      </c>
      <c r="D88" s="314" t="s">
        <v>82</v>
      </c>
      <c r="E88" s="318" t="s">
        <v>443</v>
      </c>
      <c r="F88" s="316" t="s">
        <v>289</v>
      </c>
      <c r="G88" s="317">
        <v>10.2</v>
      </c>
    </row>
    <row r="89" spans="1:7" ht="14.25" customHeight="1">
      <c r="A89" s="203"/>
      <c r="B89" s="313"/>
      <c r="C89" s="314"/>
      <c r="D89" s="314"/>
      <c r="E89" s="318"/>
      <c r="F89" s="316"/>
      <c r="G89" s="317"/>
    </row>
    <row r="90" spans="1:7" ht="12.75">
      <c r="A90" s="203" t="s">
        <v>3</v>
      </c>
      <c r="B90" s="313" t="s">
        <v>109</v>
      </c>
      <c r="C90" s="314" t="s">
        <v>80</v>
      </c>
      <c r="D90" s="314" t="s">
        <v>280</v>
      </c>
      <c r="E90" s="315"/>
      <c r="F90" s="316"/>
      <c r="G90" s="317">
        <f>G91</f>
        <v>343.5</v>
      </c>
    </row>
    <row r="91" spans="1:7" ht="12.75">
      <c r="A91" s="203" t="s">
        <v>146</v>
      </c>
      <c r="B91" s="313" t="s">
        <v>109</v>
      </c>
      <c r="C91" s="314" t="s">
        <v>80</v>
      </c>
      <c r="D91" s="314" t="s">
        <v>85</v>
      </c>
      <c r="E91" s="315"/>
      <c r="F91" s="316"/>
      <c r="G91" s="317">
        <f>G92</f>
        <v>343.5</v>
      </c>
    </row>
    <row r="92" spans="1:7" ht="12.75">
      <c r="A92" s="203" t="s">
        <v>308</v>
      </c>
      <c r="B92" s="313" t="s">
        <v>109</v>
      </c>
      <c r="C92" s="314" t="s">
        <v>80</v>
      </c>
      <c r="D92" s="314" t="s">
        <v>85</v>
      </c>
      <c r="E92" s="318" t="s">
        <v>309</v>
      </c>
      <c r="F92" s="316"/>
      <c r="G92" s="317">
        <f>G93</f>
        <v>343.5</v>
      </c>
    </row>
    <row r="93" spans="1:7" ht="12.75">
      <c r="A93" s="203" t="s">
        <v>252</v>
      </c>
      <c r="B93" s="313" t="s">
        <v>109</v>
      </c>
      <c r="C93" s="314" t="s">
        <v>80</v>
      </c>
      <c r="D93" s="314" t="s">
        <v>85</v>
      </c>
      <c r="E93" s="318" t="s">
        <v>72</v>
      </c>
      <c r="F93" s="316"/>
      <c r="G93" s="317">
        <f>G94+G98</f>
        <v>343.5</v>
      </c>
    </row>
    <row r="94" spans="1:7" ht="28.5" customHeight="1">
      <c r="A94" s="203" t="s">
        <v>283</v>
      </c>
      <c r="B94" s="313" t="s">
        <v>109</v>
      </c>
      <c r="C94" s="314" t="s">
        <v>80</v>
      </c>
      <c r="D94" s="314" t="s">
        <v>85</v>
      </c>
      <c r="E94" s="318" t="s">
        <v>72</v>
      </c>
      <c r="F94" s="316" t="s">
        <v>284</v>
      </c>
      <c r="G94" s="317">
        <f>G95</f>
        <v>311.9</v>
      </c>
    </row>
    <row r="95" spans="1:7" ht="12.75">
      <c r="A95" s="203" t="s">
        <v>285</v>
      </c>
      <c r="B95" s="313" t="s">
        <v>109</v>
      </c>
      <c r="C95" s="314" t="s">
        <v>80</v>
      </c>
      <c r="D95" s="314" t="s">
        <v>85</v>
      </c>
      <c r="E95" s="318" t="s">
        <v>72</v>
      </c>
      <c r="F95" s="316" t="s">
        <v>65</v>
      </c>
      <c r="G95" s="317">
        <f>G96+G97</f>
        <v>311.9</v>
      </c>
    </row>
    <row r="96" spans="1:7" ht="14.25" customHeight="1">
      <c r="A96" s="203" t="s">
        <v>286</v>
      </c>
      <c r="B96" s="313" t="s">
        <v>109</v>
      </c>
      <c r="C96" s="314" t="s">
        <v>80</v>
      </c>
      <c r="D96" s="314" t="s">
        <v>85</v>
      </c>
      <c r="E96" s="318" t="s">
        <v>72</v>
      </c>
      <c r="F96" s="316" t="s">
        <v>287</v>
      </c>
      <c r="G96" s="317">
        <v>239.6</v>
      </c>
    </row>
    <row r="97" spans="1:7" ht="12" customHeight="1">
      <c r="A97" s="203" t="s">
        <v>288</v>
      </c>
      <c r="B97" s="313" t="s">
        <v>109</v>
      </c>
      <c r="C97" s="314" t="s">
        <v>80</v>
      </c>
      <c r="D97" s="314" t="s">
        <v>85</v>
      </c>
      <c r="E97" s="318" t="s">
        <v>72</v>
      </c>
      <c r="F97" s="316" t="s">
        <v>289</v>
      </c>
      <c r="G97" s="317">
        <v>72.3</v>
      </c>
    </row>
    <row r="98" spans="1:7" ht="14.25" customHeight="1">
      <c r="A98" s="203" t="s">
        <v>291</v>
      </c>
      <c r="B98" s="313" t="s">
        <v>109</v>
      </c>
      <c r="C98" s="314" t="s">
        <v>80</v>
      </c>
      <c r="D98" s="314" t="s">
        <v>85</v>
      </c>
      <c r="E98" s="318" t="s">
        <v>72</v>
      </c>
      <c r="F98" s="316" t="s">
        <v>292</v>
      </c>
      <c r="G98" s="317">
        <f>G99</f>
        <v>31.6</v>
      </c>
    </row>
    <row r="99" spans="1:7" ht="12.75">
      <c r="A99" s="203" t="s">
        <v>293</v>
      </c>
      <c r="B99" s="313" t="s">
        <v>109</v>
      </c>
      <c r="C99" s="314" t="s">
        <v>80</v>
      </c>
      <c r="D99" s="314" t="s">
        <v>85</v>
      </c>
      <c r="E99" s="318" t="s">
        <v>72</v>
      </c>
      <c r="F99" s="316" t="s">
        <v>294</v>
      </c>
      <c r="G99" s="317">
        <f>G100</f>
        <v>31.6</v>
      </c>
    </row>
    <row r="100" spans="1:7" ht="12.75">
      <c r="A100" s="203" t="s">
        <v>139</v>
      </c>
      <c r="B100" s="313" t="s">
        <v>109</v>
      </c>
      <c r="C100" s="314" t="s">
        <v>80</v>
      </c>
      <c r="D100" s="314" t="s">
        <v>85</v>
      </c>
      <c r="E100" s="318" t="s">
        <v>72</v>
      </c>
      <c r="F100" s="316" t="s">
        <v>55</v>
      </c>
      <c r="G100" s="317">
        <v>31.6</v>
      </c>
    </row>
    <row r="101" spans="1:7" ht="12.75">
      <c r="A101" s="203"/>
      <c r="B101" s="313"/>
      <c r="C101" s="314"/>
      <c r="D101" s="314"/>
      <c r="E101" s="318"/>
      <c r="F101" s="316"/>
      <c r="G101" s="317"/>
    </row>
    <row r="102" spans="1:7" ht="12.75">
      <c r="A102" s="203" t="s">
        <v>24</v>
      </c>
      <c r="B102" s="313" t="s">
        <v>109</v>
      </c>
      <c r="C102" s="314" t="s">
        <v>81</v>
      </c>
      <c r="D102" s="314" t="s">
        <v>280</v>
      </c>
      <c r="E102" s="315"/>
      <c r="F102" s="316"/>
      <c r="G102" s="317">
        <f>G103+G111+G126</f>
        <v>17332.399999999998</v>
      </c>
    </row>
    <row r="103" spans="1:7" ht="12.75">
      <c r="A103" s="319" t="s">
        <v>73</v>
      </c>
      <c r="B103" s="313" t="s">
        <v>109</v>
      </c>
      <c r="C103" s="313" t="s">
        <v>81</v>
      </c>
      <c r="D103" s="313" t="s">
        <v>79</v>
      </c>
      <c r="E103" s="315"/>
      <c r="F103" s="316"/>
      <c r="G103" s="317">
        <f>G104+G108</f>
        <v>87.6</v>
      </c>
    </row>
    <row r="104" spans="1:7" ht="28.5" customHeight="1">
      <c r="A104" s="203" t="s">
        <v>283</v>
      </c>
      <c r="B104" s="313" t="s">
        <v>109</v>
      </c>
      <c r="C104" s="314" t="s">
        <v>81</v>
      </c>
      <c r="D104" s="313" t="s">
        <v>79</v>
      </c>
      <c r="E104" s="318" t="s">
        <v>59</v>
      </c>
      <c r="F104" s="316" t="s">
        <v>284</v>
      </c>
      <c r="G104" s="317">
        <f>G105</f>
        <v>83.1</v>
      </c>
    </row>
    <row r="105" spans="1:7" ht="12.75">
      <c r="A105" s="203" t="s">
        <v>285</v>
      </c>
      <c r="B105" s="313" t="s">
        <v>109</v>
      </c>
      <c r="C105" s="313" t="s">
        <v>81</v>
      </c>
      <c r="D105" s="313" t="s">
        <v>79</v>
      </c>
      <c r="E105" s="318" t="s">
        <v>59</v>
      </c>
      <c r="F105" s="316" t="s">
        <v>65</v>
      </c>
      <c r="G105" s="317">
        <f>G106+G107</f>
        <v>83.1</v>
      </c>
    </row>
    <row r="106" spans="1:7" ht="12.75">
      <c r="A106" s="203" t="s">
        <v>286</v>
      </c>
      <c r="B106" s="313" t="s">
        <v>109</v>
      </c>
      <c r="C106" s="314" t="s">
        <v>81</v>
      </c>
      <c r="D106" s="313" t="s">
        <v>79</v>
      </c>
      <c r="E106" s="318" t="s">
        <v>59</v>
      </c>
      <c r="F106" s="316" t="s">
        <v>287</v>
      </c>
      <c r="G106" s="317">
        <v>63.8</v>
      </c>
    </row>
    <row r="107" spans="1:7" ht="15.75" customHeight="1">
      <c r="A107" s="203" t="s">
        <v>288</v>
      </c>
      <c r="B107" s="313" t="s">
        <v>109</v>
      </c>
      <c r="C107" s="313" t="s">
        <v>81</v>
      </c>
      <c r="D107" s="313" t="s">
        <v>79</v>
      </c>
      <c r="E107" s="318" t="s">
        <v>59</v>
      </c>
      <c r="F107" s="316" t="s">
        <v>289</v>
      </c>
      <c r="G107" s="317">
        <v>19.3</v>
      </c>
    </row>
    <row r="108" spans="1:7" ht="12.75">
      <c r="A108" s="203" t="s">
        <v>291</v>
      </c>
      <c r="B108" s="313" t="s">
        <v>109</v>
      </c>
      <c r="C108" s="314" t="s">
        <v>81</v>
      </c>
      <c r="D108" s="313" t="s">
        <v>79</v>
      </c>
      <c r="E108" s="318" t="s">
        <v>59</v>
      </c>
      <c r="F108" s="316" t="s">
        <v>292</v>
      </c>
      <c r="G108" s="317">
        <f>G109</f>
        <v>4.5</v>
      </c>
    </row>
    <row r="109" spans="1:7" ht="12.75">
      <c r="A109" s="203" t="s">
        <v>293</v>
      </c>
      <c r="B109" s="313" t="s">
        <v>109</v>
      </c>
      <c r="C109" s="313" t="s">
        <v>81</v>
      </c>
      <c r="D109" s="313" t="s">
        <v>79</v>
      </c>
      <c r="E109" s="318" t="s">
        <v>59</v>
      </c>
      <c r="F109" s="316" t="s">
        <v>294</v>
      </c>
      <c r="G109" s="317">
        <f>G110</f>
        <v>4.5</v>
      </c>
    </row>
    <row r="110" spans="1:7" ht="12.75">
      <c r="A110" s="203" t="s">
        <v>139</v>
      </c>
      <c r="B110" s="313" t="s">
        <v>109</v>
      </c>
      <c r="C110" s="314" t="s">
        <v>81</v>
      </c>
      <c r="D110" s="313" t="s">
        <v>79</v>
      </c>
      <c r="E110" s="318" t="s">
        <v>59</v>
      </c>
      <c r="F110" s="316" t="s">
        <v>55</v>
      </c>
      <c r="G110" s="317">
        <v>4.5</v>
      </c>
    </row>
    <row r="111" spans="1:7" ht="12.75">
      <c r="A111" s="203" t="s">
        <v>310</v>
      </c>
      <c r="B111" s="313" t="s">
        <v>109</v>
      </c>
      <c r="C111" s="313" t="s">
        <v>81</v>
      </c>
      <c r="D111" s="314" t="s">
        <v>89</v>
      </c>
      <c r="E111" s="315"/>
      <c r="F111" s="316"/>
      <c r="G111" s="317">
        <f aca="true" t="shared" si="0" ref="G111:G116">G112</f>
        <v>17194.1</v>
      </c>
    </row>
    <row r="112" spans="1:7" ht="12.75">
      <c r="A112" s="203" t="s">
        <v>54</v>
      </c>
      <c r="B112" s="313" t="s">
        <v>109</v>
      </c>
      <c r="C112" s="314" t="s">
        <v>81</v>
      </c>
      <c r="D112" s="314" t="s">
        <v>89</v>
      </c>
      <c r="E112" s="318"/>
      <c r="F112" s="316"/>
      <c r="G112" s="317">
        <f>G113</f>
        <v>17194.1</v>
      </c>
    </row>
    <row r="113" spans="1:7" ht="13.5" customHeight="1">
      <c r="A113" s="319" t="s">
        <v>422</v>
      </c>
      <c r="B113" s="313" t="s">
        <v>109</v>
      </c>
      <c r="C113" s="313" t="s">
        <v>81</v>
      </c>
      <c r="D113" s="314" t="s">
        <v>89</v>
      </c>
      <c r="E113" s="318" t="s">
        <v>60</v>
      </c>
      <c r="F113" s="316"/>
      <c r="G113" s="317">
        <f t="shared" si="0"/>
        <v>17194.1</v>
      </c>
    </row>
    <row r="114" spans="1:7" ht="25.5">
      <c r="A114" s="203" t="s">
        <v>311</v>
      </c>
      <c r="B114" s="313" t="s">
        <v>109</v>
      </c>
      <c r="C114" s="314" t="s">
        <v>81</v>
      </c>
      <c r="D114" s="314" t="s">
        <v>89</v>
      </c>
      <c r="E114" s="318" t="s">
        <v>60</v>
      </c>
      <c r="F114" s="316"/>
      <c r="G114" s="317">
        <f>G115+G118+G122</f>
        <v>17194.1</v>
      </c>
    </row>
    <row r="115" spans="1:7" ht="12.75">
      <c r="A115" s="203" t="s">
        <v>291</v>
      </c>
      <c r="B115" s="313" t="s">
        <v>109</v>
      </c>
      <c r="C115" s="313" t="s">
        <v>81</v>
      </c>
      <c r="D115" s="314" t="s">
        <v>89</v>
      </c>
      <c r="E115" s="318" t="s">
        <v>60</v>
      </c>
      <c r="F115" s="316" t="s">
        <v>292</v>
      </c>
      <c r="G115" s="317">
        <f t="shared" si="0"/>
        <v>3093.4</v>
      </c>
    </row>
    <row r="116" spans="1:7" ht="12.75">
      <c r="A116" s="203" t="s">
        <v>293</v>
      </c>
      <c r="B116" s="313" t="s">
        <v>109</v>
      </c>
      <c r="C116" s="314" t="s">
        <v>81</v>
      </c>
      <c r="D116" s="314" t="s">
        <v>89</v>
      </c>
      <c r="E116" s="318" t="s">
        <v>60</v>
      </c>
      <c r="F116" s="316" t="s">
        <v>294</v>
      </c>
      <c r="G116" s="317">
        <f t="shared" si="0"/>
        <v>3093.4</v>
      </c>
    </row>
    <row r="117" spans="1:7" ht="12.75">
      <c r="A117" s="203" t="s">
        <v>139</v>
      </c>
      <c r="B117" s="313" t="s">
        <v>109</v>
      </c>
      <c r="C117" s="313" t="s">
        <v>81</v>
      </c>
      <c r="D117" s="314" t="s">
        <v>89</v>
      </c>
      <c r="E117" s="318" t="s">
        <v>60</v>
      </c>
      <c r="F117" s="316" t="s">
        <v>55</v>
      </c>
      <c r="G117" s="317">
        <v>3093.4</v>
      </c>
    </row>
    <row r="118" spans="1:7" ht="12.75">
      <c r="A118" s="203" t="s">
        <v>452</v>
      </c>
      <c r="B118" s="313" t="s">
        <v>109</v>
      </c>
      <c r="C118" s="313" t="s">
        <v>81</v>
      </c>
      <c r="D118" s="314" t="s">
        <v>89</v>
      </c>
      <c r="E118" s="318" t="s">
        <v>453</v>
      </c>
      <c r="F118" s="316"/>
      <c r="G118" s="317">
        <f>G119</f>
        <v>314.9</v>
      </c>
    </row>
    <row r="119" spans="1:7" ht="12.75">
      <c r="A119" s="203" t="s">
        <v>291</v>
      </c>
      <c r="B119" s="313" t="s">
        <v>109</v>
      </c>
      <c r="C119" s="313" t="s">
        <v>81</v>
      </c>
      <c r="D119" s="314" t="s">
        <v>89</v>
      </c>
      <c r="E119" s="318" t="s">
        <v>453</v>
      </c>
      <c r="F119" s="316" t="s">
        <v>292</v>
      </c>
      <c r="G119" s="317">
        <f>G120</f>
        <v>314.9</v>
      </c>
    </row>
    <row r="120" spans="1:7" ht="12.75">
      <c r="A120" s="203" t="s">
        <v>293</v>
      </c>
      <c r="B120" s="313" t="s">
        <v>109</v>
      </c>
      <c r="C120" s="313" t="s">
        <v>81</v>
      </c>
      <c r="D120" s="314" t="s">
        <v>89</v>
      </c>
      <c r="E120" s="318" t="s">
        <v>453</v>
      </c>
      <c r="F120" s="316" t="s">
        <v>294</v>
      </c>
      <c r="G120" s="317">
        <f>G121</f>
        <v>314.9</v>
      </c>
    </row>
    <row r="121" spans="1:7" ht="12.75">
      <c r="A121" s="203" t="s">
        <v>139</v>
      </c>
      <c r="B121" s="313" t="s">
        <v>109</v>
      </c>
      <c r="C121" s="313" t="s">
        <v>81</v>
      </c>
      <c r="D121" s="314" t="s">
        <v>89</v>
      </c>
      <c r="E121" s="318" t="s">
        <v>453</v>
      </c>
      <c r="F121" s="316" t="s">
        <v>55</v>
      </c>
      <c r="G121" s="317">
        <v>314.9</v>
      </c>
    </row>
    <row r="122" spans="1:7" ht="51">
      <c r="A122" s="203" t="s">
        <v>420</v>
      </c>
      <c r="B122" s="313" t="s">
        <v>109</v>
      </c>
      <c r="C122" s="313" t="s">
        <v>81</v>
      </c>
      <c r="D122" s="314" t="s">
        <v>89</v>
      </c>
      <c r="E122" s="318" t="s">
        <v>421</v>
      </c>
      <c r="F122" s="316"/>
      <c r="G122" s="317">
        <f>G123</f>
        <v>13785.8</v>
      </c>
    </row>
    <row r="123" spans="1:7" ht="12.75">
      <c r="A123" s="203" t="s">
        <v>319</v>
      </c>
      <c r="B123" s="313" t="s">
        <v>109</v>
      </c>
      <c r="C123" s="313" t="s">
        <v>81</v>
      </c>
      <c r="D123" s="314" t="s">
        <v>89</v>
      </c>
      <c r="E123" s="318" t="s">
        <v>421</v>
      </c>
      <c r="F123" s="316" t="s">
        <v>320</v>
      </c>
      <c r="G123" s="317">
        <f>G124</f>
        <v>13785.8</v>
      </c>
    </row>
    <row r="124" spans="1:7" ht="12.75">
      <c r="A124" s="203" t="s">
        <v>321</v>
      </c>
      <c r="B124" s="313" t="s">
        <v>109</v>
      </c>
      <c r="C124" s="314" t="s">
        <v>81</v>
      </c>
      <c r="D124" s="314" t="s">
        <v>89</v>
      </c>
      <c r="E124" s="318" t="s">
        <v>421</v>
      </c>
      <c r="F124" s="316" t="s">
        <v>322</v>
      </c>
      <c r="G124" s="317">
        <f>G125</f>
        <v>13785.8</v>
      </c>
    </row>
    <row r="125" spans="1:7" ht="12.75">
      <c r="A125" s="198" t="s">
        <v>273</v>
      </c>
      <c r="B125" s="313" t="s">
        <v>109</v>
      </c>
      <c r="C125" s="313" t="s">
        <v>81</v>
      </c>
      <c r="D125" s="314" t="s">
        <v>89</v>
      </c>
      <c r="E125" s="318" t="s">
        <v>421</v>
      </c>
      <c r="F125" s="316" t="s">
        <v>279</v>
      </c>
      <c r="G125" s="317">
        <f>12011.9+1773.9</f>
        <v>13785.8</v>
      </c>
    </row>
    <row r="126" spans="1:7" ht="11.25" customHeight="1">
      <c r="A126" s="203" t="s">
        <v>40</v>
      </c>
      <c r="B126" s="313" t="s">
        <v>109</v>
      </c>
      <c r="C126" s="314" t="s">
        <v>81</v>
      </c>
      <c r="D126" s="314" t="s">
        <v>83</v>
      </c>
      <c r="E126" s="315"/>
      <c r="F126" s="316"/>
      <c r="G126" s="317">
        <f>G127</f>
        <v>50.7</v>
      </c>
    </row>
    <row r="127" spans="1:7" ht="15" customHeight="1" hidden="1">
      <c r="A127" s="319" t="s">
        <v>312</v>
      </c>
      <c r="B127" s="313" t="s">
        <v>109</v>
      </c>
      <c r="C127" s="313" t="s">
        <v>81</v>
      </c>
      <c r="D127" s="314" t="s">
        <v>83</v>
      </c>
      <c r="E127" s="318" t="s">
        <v>313</v>
      </c>
      <c r="F127" s="316"/>
      <c r="G127" s="317">
        <f>G128</f>
        <v>50.7</v>
      </c>
    </row>
    <row r="128" spans="1:7" ht="16.5" customHeight="1">
      <c r="A128" s="203" t="s">
        <v>291</v>
      </c>
      <c r="B128" s="313" t="s">
        <v>109</v>
      </c>
      <c r="C128" s="314" t="s">
        <v>81</v>
      </c>
      <c r="D128" s="314" t="s">
        <v>83</v>
      </c>
      <c r="E128" s="318" t="s">
        <v>313</v>
      </c>
      <c r="F128" s="316" t="s">
        <v>292</v>
      </c>
      <c r="G128" s="317">
        <f>G129</f>
        <v>50.7</v>
      </c>
    </row>
    <row r="129" spans="1:7" ht="15" customHeight="1">
      <c r="A129" s="203" t="s">
        <v>293</v>
      </c>
      <c r="B129" s="313" t="s">
        <v>109</v>
      </c>
      <c r="C129" s="313" t="s">
        <v>81</v>
      </c>
      <c r="D129" s="314" t="s">
        <v>83</v>
      </c>
      <c r="E129" s="318" t="s">
        <v>313</v>
      </c>
      <c r="F129" s="316" t="s">
        <v>294</v>
      </c>
      <c r="G129" s="317">
        <f>G130</f>
        <v>50.7</v>
      </c>
    </row>
    <row r="130" spans="1:7" ht="13.5" customHeight="1">
      <c r="A130" s="203" t="s">
        <v>139</v>
      </c>
      <c r="B130" s="313" t="s">
        <v>109</v>
      </c>
      <c r="C130" s="314" t="s">
        <v>81</v>
      </c>
      <c r="D130" s="314" t="s">
        <v>83</v>
      </c>
      <c r="E130" s="318" t="s">
        <v>313</v>
      </c>
      <c r="F130" s="316" t="s">
        <v>55</v>
      </c>
      <c r="G130" s="317">
        <v>50.7</v>
      </c>
    </row>
    <row r="131" spans="1:7" ht="2.25" customHeight="1">
      <c r="A131" s="319" t="s">
        <v>314</v>
      </c>
      <c r="B131" s="313" t="s">
        <v>109</v>
      </c>
      <c r="C131" s="313" t="s">
        <v>81</v>
      </c>
      <c r="D131" s="314" t="s">
        <v>83</v>
      </c>
      <c r="E131" s="318" t="s">
        <v>315</v>
      </c>
      <c r="F131" s="316"/>
      <c r="G131" s="317">
        <f aca="true" t="shared" si="1" ref="G131:G136">G132</f>
        <v>0</v>
      </c>
    </row>
    <row r="132" spans="1:7" ht="13.5" customHeight="1" hidden="1">
      <c r="A132" s="203" t="s">
        <v>291</v>
      </c>
      <c r="B132" s="313" t="s">
        <v>109</v>
      </c>
      <c r="C132" s="314" t="s">
        <v>81</v>
      </c>
      <c r="D132" s="314" t="s">
        <v>83</v>
      </c>
      <c r="E132" s="318" t="s">
        <v>315</v>
      </c>
      <c r="F132" s="316" t="s">
        <v>292</v>
      </c>
      <c r="G132" s="317">
        <f t="shared" si="1"/>
        <v>0</v>
      </c>
    </row>
    <row r="133" spans="1:7" ht="12" customHeight="1" hidden="1">
      <c r="A133" s="203" t="s">
        <v>293</v>
      </c>
      <c r="B133" s="313" t="s">
        <v>109</v>
      </c>
      <c r="C133" s="313" t="s">
        <v>81</v>
      </c>
      <c r="D133" s="314" t="s">
        <v>83</v>
      </c>
      <c r="E133" s="318" t="s">
        <v>315</v>
      </c>
      <c r="F133" s="316" t="s">
        <v>294</v>
      </c>
      <c r="G133" s="317">
        <f t="shared" si="1"/>
        <v>0</v>
      </c>
    </row>
    <row r="134" spans="1:7" ht="12.75" hidden="1">
      <c r="A134" s="203" t="s">
        <v>139</v>
      </c>
      <c r="B134" s="313" t="s">
        <v>109</v>
      </c>
      <c r="C134" s="314" t="s">
        <v>81</v>
      </c>
      <c r="D134" s="314" t="s">
        <v>83</v>
      </c>
      <c r="E134" s="318" t="s">
        <v>315</v>
      </c>
      <c r="F134" s="316" t="s">
        <v>55</v>
      </c>
      <c r="G134" s="317">
        <f t="shared" si="1"/>
        <v>0</v>
      </c>
    </row>
    <row r="135" spans="1:7" ht="12.75" hidden="1">
      <c r="A135" s="203" t="s">
        <v>291</v>
      </c>
      <c r="B135" s="313" t="s">
        <v>109</v>
      </c>
      <c r="C135" s="313" t="s">
        <v>81</v>
      </c>
      <c r="D135" s="314" t="s">
        <v>83</v>
      </c>
      <c r="E135" s="318" t="s">
        <v>61</v>
      </c>
      <c r="F135" s="316" t="s">
        <v>292</v>
      </c>
      <c r="G135" s="317">
        <f t="shared" si="1"/>
        <v>0</v>
      </c>
    </row>
    <row r="136" spans="1:7" ht="12.75" hidden="1">
      <c r="A136" s="203" t="s">
        <v>293</v>
      </c>
      <c r="B136" s="313" t="s">
        <v>109</v>
      </c>
      <c r="C136" s="314" t="s">
        <v>81</v>
      </c>
      <c r="D136" s="314" t="s">
        <v>83</v>
      </c>
      <c r="E136" s="318" t="s">
        <v>61</v>
      </c>
      <c r="F136" s="316" t="s">
        <v>294</v>
      </c>
      <c r="G136" s="317">
        <f t="shared" si="1"/>
        <v>0</v>
      </c>
    </row>
    <row r="137" spans="1:7" ht="12" customHeight="1" hidden="1">
      <c r="A137" s="203" t="s">
        <v>139</v>
      </c>
      <c r="B137" s="313" t="s">
        <v>109</v>
      </c>
      <c r="C137" s="313" t="s">
        <v>81</v>
      </c>
      <c r="D137" s="314" t="s">
        <v>83</v>
      </c>
      <c r="E137" s="318" t="s">
        <v>61</v>
      </c>
      <c r="F137" s="316" t="s">
        <v>55</v>
      </c>
      <c r="G137" s="317">
        <v>0</v>
      </c>
    </row>
    <row r="138" spans="1:7" ht="12" customHeight="1">
      <c r="A138" s="203"/>
      <c r="B138" s="313"/>
      <c r="C138" s="313"/>
      <c r="D138" s="314"/>
      <c r="E138" s="318"/>
      <c r="F138" s="316"/>
      <c r="G138" s="317"/>
    </row>
    <row r="139" spans="1:7" ht="12.75">
      <c r="A139" s="203" t="s">
        <v>31</v>
      </c>
      <c r="B139" s="313" t="s">
        <v>109</v>
      </c>
      <c r="C139" s="314" t="s">
        <v>84</v>
      </c>
      <c r="D139" s="314" t="s">
        <v>280</v>
      </c>
      <c r="E139" s="315"/>
      <c r="F139" s="316"/>
      <c r="G139" s="317">
        <f>G140+G148+G165</f>
        <v>6614.1</v>
      </c>
    </row>
    <row r="140" spans="1:7" ht="12.75">
      <c r="A140" s="203" t="s">
        <v>184</v>
      </c>
      <c r="B140" s="313" t="s">
        <v>109</v>
      </c>
      <c r="C140" s="314" t="s">
        <v>84</v>
      </c>
      <c r="D140" s="314" t="s">
        <v>79</v>
      </c>
      <c r="E140" s="318" t="s">
        <v>185</v>
      </c>
      <c r="F140" s="316"/>
      <c r="G140" s="317">
        <f>G141</f>
        <v>0</v>
      </c>
    </row>
    <row r="141" spans="1:7" ht="1.5" customHeight="1" hidden="1">
      <c r="A141" s="203" t="s">
        <v>291</v>
      </c>
      <c r="B141" s="313" t="s">
        <v>109</v>
      </c>
      <c r="C141" s="314" t="s">
        <v>84</v>
      </c>
      <c r="D141" s="314" t="s">
        <v>79</v>
      </c>
      <c r="E141" s="318" t="s">
        <v>185</v>
      </c>
      <c r="F141" s="316" t="s">
        <v>292</v>
      </c>
      <c r="G141" s="317">
        <f>G142</f>
        <v>0</v>
      </c>
    </row>
    <row r="142" spans="1:7" ht="12.75" hidden="1">
      <c r="A142" s="203" t="s">
        <v>293</v>
      </c>
      <c r="B142" s="313" t="s">
        <v>109</v>
      </c>
      <c r="C142" s="314" t="s">
        <v>84</v>
      </c>
      <c r="D142" s="314" t="s">
        <v>79</v>
      </c>
      <c r="E142" s="318" t="s">
        <v>185</v>
      </c>
      <c r="F142" s="316" t="s">
        <v>294</v>
      </c>
      <c r="G142" s="317">
        <f>G143</f>
        <v>0</v>
      </c>
    </row>
    <row r="143" spans="1:7" ht="12.75" hidden="1">
      <c r="A143" s="203" t="s">
        <v>139</v>
      </c>
      <c r="B143" s="313" t="s">
        <v>109</v>
      </c>
      <c r="C143" s="314" t="s">
        <v>84</v>
      </c>
      <c r="D143" s="314" t="s">
        <v>79</v>
      </c>
      <c r="E143" s="318" t="s">
        <v>185</v>
      </c>
      <c r="F143" s="316" t="s">
        <v>55</v>
      </c>
      <c r="G143" s="317">
        <v>0</v>
      </c>
    </row>
    <row r="144" spans="1:7" ht="15.75" customHeight="1" hidden="1">
      <c r="A144" s="202" t="s">
        <v>152</v>
      </c>
      <c r="B144" s="313" t="s">
        <v>109</v>
      </c>
      <c r="C144" s="314" t="s">
        <v>84</v>
      </c>
      <c r="D144" s="314" t="s">
        <v>79</v>
      </c>
      <c r="E144" s="318" t="s">
        <v>185</v>
      </c>
      <c r="F144" s="316"/>
      <c r="G144" s="317">
        <f>G145</f>
        <v>0</v>
      </c>
    </row>
    <row r="145" spans="1:7" ht="12.75" hidden="1">
      <c r="A145" s="203" t="s">
        <v>319</v>
      </c>
      <c r="B145" s="313" t="s">
        <v>109</v>
      </c>
      <c r="C145" s="314" t="s">
        <v>84</v>
      </c>
      <c r="D145" s="314" t="s">
        <v>79</v>
      </c>
      <c r="E145" s="318" t="s">
        <v>185</v>
      </c>
      <c r="F145" s="316" t="s">
        <v>320</v>
      </c>
      <c r="G145" s="317">
        <f>G146</f>
        <v>0</v>
      </c>
    </row>
    <row r="146" spans="1:7" ht="12.75" hidden="1">
      <c r="A146" s="203" t="s">
        <v>321</v>
      </c>
      <c r="B146" s="313" t="s">
        <v>109</v>
      </c>
      <c r="C146" s="314" t="s">
        <v>84</v>
      </c>
      <c r="D146" s="314" t="s">
        <v>79</v>
      </c>
      <c r="E146" s="318" t="s">
        <v>185</v>
      </c>
      <c r="F146" s="316" t="s">
        <v>322</v>
      </c>
      <c r="G146" s="317">
        <f>G147</f>
        <v>0</v>
      </c>
    </row>
    <row r="147" spans="1:7" ht="12.75" hidden="1">
      <c r="A147" s="198" t="s">
        <v>273</v>
      </c>
      <c r="B147" s="313" t="s">
        <v>109</v>
      </c>
      <c r="C147" s="314" t="s">
        <v>84</v>
      </c>
      <c r="D147" s="314" t="s">
        <v>79</v>
      </c>
      <c r="E147" s="318" t="s">
        <v>185</v>
      </c>
      <c r="F147" s="316" t="s">
        <v>279</v>
      </c>
      <c r="G147" s="317">
        <v>0</v>
      </c>
    </row>
    <row r="148" spans="1:7" ht="12.75">
      <c r="A148" s="203" t="s">
        <v>4</v>
      </c>
      <c r="B148" s="313" t="s">
        <v>109</v>
      </c>
      <c r="C148" s="314" t="s">
        <v>84</v>
      </c>
      <c r="D148" s="314" t="s">
        <v>80</v>
      </c>
      <c r="E148" s="315"/>
      <c r="F148" s="316"/>
      <c r="G148" s="317">
        <f>G149+G158+G161</f>
        <v>961.5</v>
      </c>
    </row>
    <row r="149" spans="1:7" ht="12.75">
      <c r="A149" s="203" t="s">
        <v>316</v>
      </c>
      <c r="B149" s="313" t="s">
        <v>109</v>
      </c>
      <c r="C149" s="314" t="s">
        <v>84</v>
      </c>
      <c r="D149" s="314" t="s">
        <v>80</v>
      </c>
      <c r="E149" s="318" t="s">
        <v>62</v>
      </c>
      <c r="F149" s="316"/>
      <c r="G149" s="317">
        <f>G150+G153</f>
        <v>761.5</v>
      </c>
    </row>
    <row r="150" spans="1:7" ht="12.75">
      <c r="A150" s="203" t="s">
        <v>291</v>
      </c>
      <c r="B150" s="313" t="s">
        <v>109</v>
      </c>
      <c r="C150" s="314" t="s">
        <v>84</v>
      </c>
      <c r="D150" s="314" t="s">
        <v>80</v>
      </c>
      <c r="E150" s="318" t="s">
        <v>62</v>
      </c>
      <c r="F150" s="316" t="s">
        <v>292</v>
      </c>
      <c r="G150" s="317">
        <f>G151</f>
        <v>708.2</v>
      </c>
    </row>
    <row r="151" spans="1:7" ht="12.75">
      <c r="A151" s="203" t="s">
        <v>293</v>
      </c>
      <c r="B151" s="313" t="s">
        <v>109</v>
      </c>
      <c r="C151" s="314" t="s">
        <v>84</v>
      </c>
      <c r="D151" s="314" t="s">
        <v>80</v>
      </c>
      <c r="E151" s="318" t="s">
        <v>62</v>
      </c>
      <c r="F151" s="316" t="s">
        <v>294</v>
      </c>
      <c r="G151" s="317">
        <f>G152</f>
        <v>708.2</v>
      </c>
    </row>
    <row r="152" spans="1:7" ht="12.75">
      <c r="A152" s="203" t="s">
        <v>139</v>
      </c>
      <c r="B152" s="313" t="s">
        <v>109</v>
      </c>
      <c r="C152" s="314" t="s">
        <v>84</v>
      </c>
      <c r="D152" s="314" t="s">
        <v>80</v>
      </c>
      <c r="E152" s="318" t="s">
        <v>62</v>
      </c>
      <c r="F152" s="316" t="s">
        <v>55</v>
      </c>
      <c r="G152" s="317">
        <v>708.2</v>
      </c>
    </row>
    <row r="153" spans="1:7" ht="12.75">
      <c r="A153" s="203" t="s">
        <v>295</v>
      </c>
      <c r="B153" s="313" t="s">
        <v>109</v>
      </c>
      <c r="C153" s="314" t="s">
        <v>84</v>
      </c>
      <c r="D153" s="314" t="s">
        <v>80</v>
      </c>
      <c r="E153" s="318" t="s">
        <v>62</v>
      </c>
      <c r="F153" s="316" t="s">
        <v>296</v>
      </c>
      <c r="G153" s="317">
        <f>G154</f>
        <v>53.3</v>
      </c>
    </row>
    <row r="154" spans="1:7" ht="12.75">
      <c r="A154" s="203" t="s">
        <v>297</v>
      </c>
      <c r="B154" s="313" t="s">
        <v>109</v>
      </c>
      <c r="C154" s="314" t="s">
        <v>84</v>
      </c>
      <c r="D154" s="314" t="s">
        <v>80</v>
      </c>
      <c r="E154" s="318" t="s">
        <v>62</v>
      </c>
      <c r="F154" s="316" t="s">
        <v>298</v>
      </c>
      <c r="G154" s="317">
        <f>G156+G157</f>
        <v>53.3</v>
      </c>
    </row>
    <row r="155" spans="1:7" ht="12.75">
      <c r="A155" s="201" t="s">
        <v>183</v>
      </c>
      <c r="B155" s="313" t="s">
        <v>109</v>
      </c>
      <c r="C155" s="314" t="s">
        <v>84</v>
      </c>
      <c r="D155" s="314" t="s">
        <v>80</v>
      </c>
      <c r="E155" s="318" t="s">
        <v>62</v>
      </c>
      <c r="F155" s="320" t="s">
        <v>175</v>
      </c>
      <c r="G155" s="317">
        <v>0</v>
      </c>
    </row>
    <row r="156" spans="1:7" ht="12.75">
      <c r="A156" s="201" t="s">
        <v>140</v>
      </c>
      <c r="B156" s="313" t="s">
        <v>109</v>
      </c>
      <c r="C156" s="314" t="s">
        <v>84</v>
      </c>
      <c r="D156" s="314" t="s">
        <v>80</v>
      </c>
      <c r="E156" s="318" t="s">
        <v>62</v>
      </c>
      <c r="F156" s="320" t="s">
        <v>176</v>
      </c>
      <c r="G156" s="317">
        <v>50</v>
      </c>
    </row>
    <row r="157" spans="1:7" ht="12.75">
      <c r="A157" s="203" t="s">
        <v>141</v>
      </c>
      <c r="B157" s="313" t="s">
        <v>109</v>
      </c>
      <c r="C157" s="314" t="s">
        <v>84</v>
      </c>
      <c r="D157" s="314" t="s">
        <v>80</v>
      </c>
      <c r="E157" s="318" t="s">
        <v>62</v>
      </c>
      <c r="F157" s="320" t="s">
        <v>177</v>
      </c>
      <c r="G157" s="317">
        <v>3.3</v>
      </c>
    </row>
    <row r="158" spans="1:7" ht="14.25" customHeight="1">
      <c r="A158" s="203" t="s">
        <v>291</v>
      </c>
      <c r="B158" s="313" t="s">
        <v>109</v>
      </c>
      <c r="C158" s="314" t="s">
        <v>84</v>
      </c>
      <c r="D158" s="314" t="s">
        <v>80</v>
      </c>
      <c r="E158" s="318" t="s">
        <v>317</v>
      </c>
      <c r="F158" s="316" t="s">
        <v>292</v>
      </c>
      <c r="G158" s="317">
        <f>G159</f>
        <v>0</v>
      </c>
    </row>
    <row r="159" spans="1:7" ht="13.5" customHeight="1">
      <c r="A159" s="203" t="s">
        <v>293</v>
      </c>
      <c r="B159" s="313" t="s">
        <v>109</v>
      </c>
      <c r="C159" s="314" t="s">
        <v>84</v>
      </c>
      <c r="D159" s="314" t="s">
        <v>80</v>
      </c>
      <c r="E159" s="318" t="s">
        <v>317</v>
      </c>
      <c r="F159" s="316" t="s">
        <v>294</v>
      </c>
      <c r="G159" s="317">
        <f>G160</f>
        <v>0</v>
      </c>
    </row>
    <row r="160" spans="1:7" ht="13.5" customHeight="1">
      <c r="A160" s="203" t="s">
        <v>139</v>
      </c>
      <c r="B160" s="313" t="s">
        <v>109</v>
      </c>
      <c r="C160" s="314" t="s">
        <v>84</v>
      </c>
      <c r="D160" s="314" t="s">
        <v>80</v>
      </c>
      <c r="E160" s="318" t="s">
        <v>317</v>
      </c>
      <c r="F160" s="316" t="s">
        <v>55</v>
      </c>
      <c r="G160" s="317">
        <v>0</v>
      </c>
    </row>
    <row r="161" spans="1:7" ht="15" customHeight="1">
      <c r="A161" s="319" t="s">
        <v>318</v>
      </c>
      <c r="B161" s="313" t="s">
        <v>109</v>
      </c>
      <c r="C161" s="314" t="s">
        <v>84</v>
      </c>
      <c r="D161" s="314" t="s">
        <v>80</v>
      </c>
      <c r="E161" s="318" t="s">
        <v>278</v>
      </c>
      <c r="F161" s="316"/>
      <c r="G161" s="317">
        <f>G162</f>
        <v>200</v>
      </c>
    </row>
    <row r="162" spans="1:7" ht="14.25" customHeight="1">
      <c r="A162" s="203" t="s">
        <v>291</v>
      </c>
      <c r="B162" s="313" t="s">
        <v>109</v>
      </c>
      <c r="C162" s="314" t="s">
        <v>84</v>
      </c>
      <c r="D162" s="314" t="s">
        <v>80</v>
      </c>
      <c r="E162" s="318" t="s">
        <v>278</v>
      </c>
      <c r="F162" s="316" t="s">
        <v>292</v>
      </c>
      <c r="G162" s="317">
        <f>G163</f>
        <v>200</v>
      </c>
    </row>
    <row r="163" spans="1:7" ht="13.5" customHeight="1">
      <c r="A163" s="203" t="s">
        <v>293</v>
      </c>
      <c r="B163" s="313" t="s">
        <v>109</v>
      </c>
      <c r="C163" s="314" t="s">
        <v>84</v>
      </c>
      <c r="D163" s="314" t="s">
        <v>80</v>
      </c>
      <c r="E163" s="318" t="s">
        <v>278</v>
      </c>
      <c r="F163" s="316" t="s">
        <v>294</v>
      </c>
      <c r="G163" s="317">
        <f>G164</f>
        <v>200</v>
      </c>
    </row>
    <row r="164" spans="1:7" ht="13.5" customHeight="1">
      <c r="A164" s="203" t="s">
        <v>139</v>
      </c>
      <c r="B164" s="313" t="s">
        <v>109</v>
      </c>
      <c r="C164" s="314" t="s">
        <v>84</v>
      </c>
      <c r="D164" s="314" t="s">
        <v>80</v>
      </c>
      <c r="E164" s="318" t="s">
        <v>278</v>
      </c>
      <c r="F164" s="316" t="s">
        <v>55</v>
      </c>
      <c r="G164" s="317">
        <v>200</v>
      </c>
    </row>
    <row r="165" spans="1:7" ht="12.75">
      <c r="A165" s="203" t="s">
        <v>323</v>
      </c>
      <c r="B165" s="313" t="s">
        <v>109</v>
      </c>
      <c r="C165" s="314" t="s">
        <v>84</v>
      </c>
      <c r="D165" s="314" t="s">
        <v>85</v>
      </c>
      <c r="E165" s="318" t="s">
        <v>324</v>
      </c>
      <c r="F165" s="316"/>
      <c r="G165" s="317">
        <f>G166+G185+G177+G181</f>
        <v>5652.6</v>
      </c>
    </row>
    <row r="166" spans="1:7" ht="12.75">
      <c r="A166" s="319" t="s">
        <v>325</v>
      </c>
      <c r="B166" s="313" t="s">
        <v>109</v>
      </c>
      <c r="C166" s="314" t="s">
        <v>84</v>
      </c>
      <c r="D166" s="314" t="s">
        <v>85</v>
      </c>
      <c r="E166" s="318" t="s">
        <v>63</v>
      </c>
      <c r="F166" s="316"/>
      <c r="G166" s="317">
        <f>G167+G170</f>
        <v>1355.9</v>
      </c>
    </row>
    <row r="167" spans="1:7" ht="12.75">
      <c r="A167" s="203" t="s">
        <v>291</v>
      </c>
      <c r="B167" s="313" t="s">
        <v>109</v>
      </c>
      <c r="C167" s="314" t="s">
        <v>84</v>
      </c>
      <c r="D167" s="314" t="s">
        <v>85</v>
      </c>
      <c r="E167" s="318" t="s">
        <v>63</v>
      </c>
      <c r="F167" s="316" t="s">
        <v>292</v>
      </c>
      <c r="G167" s="317">
        <f>G168</f>
        <v>629.8</v>
      </c>
    </row>
    <row r="168" spans="1:7" ht="12.75">
      <c r="A168" s="203" t="s">
        <v>293</v>
      </c>
      <c r="B168" s="313" t="s">
        <v>109</v>
      </c>
      <c r="C168" s="314" t="s">
        <v>84</v>
      </c>
      <c r="D168" s="314" t="s">
        <v>85</v>
      </c>
      <c r="E168" s="318" t="s">
        <v>63</v>
      </c>
      <c r="F168" s="316" t="s">
        <v>294</v>
      </c>
      <c r="G168" s="317">
        <f>G169</f>
        <v>629.8</v>
      </c>
    </row>
    <row r="169" spans="1:7" ht="12.75">
      <c r="A169" s="203" t="s">
        <v>139</v>
      </c>
      <c r="B169" s="313" t="s">
        <v>109</v>
      </c>
      <c r="C169" s="314" t="s">
        <v>84</v>
      </c>
      <c r="D169" s="314" t="s">
        <v>85</v>
      </c>
      <c r="E169" s="318" t="s">
        <v>63</v>
      </c>
      <c r="F169" s="316" t="s">
        <v>55</v>
      </c>
      <c r="G169" s="317">
        <v>629.8</v>
      </c>
    </row>
    <row r="170" spans="1:7" ht="12.75">
      <c r="A170" s="203" t="s">
        <v>295</v>
      </c>
      <c r="B170" s="313" t="s">
        <v>109</v>
      </c>
      <c r="C170" s="314" t="s">
        <v>84</v>
      </c>
      <c r="D170" s="314" t="s">
        <v>85</v>
      </c>
      <c r="E170" s="318" t="s">
        <v>63</v>
      </c>
      <c r="F170" s="316" t="s">
        <v>296</v>
      </c>
      <c r="G170" s="317">
        <f>G171+G173</f>
        <v>726.1</v>
      </c>
    </row>
    <row r="171" spans="1:7" ht="12.75">
      <c r="A171" s="203" t="s">
        <v>445</v>
      </c>
      <c r="B171" s="313" t="s">
        <v>109</v>
      </c>
      <c r="C171" s="314" t="s">
        <v>84</v>
      </c>
      <c r="D171" s="314" t="s">
        <v>85</v>
      </c>
      <c r="E171" s="318" t="s">
        <v>63</v>
      </c>
      <c r="F171" s="316" t="s">
        <v>444</v>
      </c>
      <c r="G171" s="317">
        <f>G172</f>
        <v>186.1</v>
      </c>
    </row>
    <row r="172" spans="1:7" ht="12.75">
      <c r="A172" s="122" t="s">
        <v>440</v>
      </c>
      <c r="B172" s="313" t="s">
        <v>109</v>
      </c>
      <c r="C172" s="314" t="s">
        <v>84</v>
      </c>
      <c r="D172" s="314" t="s">
        <v>85</v>
      </c>
      <c r="E172" s="318" t="s">
        <v>63</v>
      </c>
      <c r="F172" s="316" t="s">
        <v>442</v>
      </c>
      <c r="G172" s="317">
        <v>186.1</v>
      </c>
    </row>
    <row r="173" spans="1:7" ht="12.75">
      <c r="A173" s="203" t="s">
        <v>297</v>
      </c>
      <c r="B173" s="313" t="s">
        <v>109</v>
      </c>
      <c r="C173" s="314" t="s">
        <v>84</v>
      </c>
      <c r="D173" s="314" t="s">
        <v>85</v>
      </c>
      <c r="E173" s="318" t="s">
        <v>63</v>
      </c>
      <c r="F173" s="316" t="s">
        <v>298</v>
      </c>
      <c r="G173" s="317">
        <f>G176+G174+G175</f>
        <v>540</v>
      </c>
    </row>
    <row r="174" spans="1:7" ht="12.75">
      <c r="A174" s="201" t="s">
        <v>183</v>
      </c>
      <c r="B174" s="313" t="s">
        <v>109</v>
      </c>
      <c r="C174" s="314" t="s">
        <v>84</v>
      </c>
      <c r="D174" s="314" t="s">
        <v>85</v>
      </c>
      <c r="E174" s="318" t="s">
        <v>63</v>
      </c>
      <c r="F174" s="320" t="s">
        <v>175</v>
      </c>
      <c r="G174" s="317">
        <v>540</v>
      </c>
    </row>
    <row r="175" spans="1:7" ht="12.75">
      <c r="A175" s="201" t="s">
        <v>140</v>
      </c>
      <c r="B175" s="313" t="s">
        <v>109</v>
      </c>
      <c r="C175" s="314" t="s">
        <v>84</v>
      </c>
      <c r="D175" s="314" t="s">
        <v>85</v>
      </c>
      <c r="E175" s="318" t="s">
        <v>63</v>
      </c>
      <c r="F175" s="320" t="s">
        <v>176</v>
      </c>
      <c r="G175" s="317">
        <v>0</v>
      </c>
    </row>
    <row r="176" spans="1:7" ht="12" customHeight="1">
      <c r="A176" s="319" t="s">
        <v>141</v>
      </c>
      <c r="B176" s="313" t="s">
        <v>109</v>
      </c>
      <c r="C176" s="314" t="s">
        <v>84</v>
      </c>
      <c r="D176" s="314" t="s">
        <v>85</v>
      </c>
      <c r="E176" s="318" t="s">
        <v>63</v>
      </c>
      <c r="F176" s="320" t="s">
        <v>177</v>
      </c>
      <c r="G176" s="317">
        <v>0</v>
      </c>
    </row>
    <row r="177" spans="1:7" ht="10.5" customHeight="1">
      <c r="A177" s="319" t="s">
        <v>326</v>
      </c>
      <c r="B177" s="313" t="s">
        <v>109</v>
      </c>
      <c r="C177" s="314" t="s">
        <v>84</v>
      </c>
      <c r="D177" s="314" t="s">
        <v>85</v>
      </c>
      <c r="E177" s="318" t="s">
        <v>327</v>
      </c>
      <c r="F177" s="316"/>
      <c r="G177" s="317">
        <f>G178</f>
        <v>341.6</v>
      </c>
    </row>
    <row r="178" spans="1:7" ht="12.75" customHeight="1">
      <c r="A178" s="203" t="s">
        <v>291</v>
      </c>
      <c r="B178" s="313" t="s">
        <v>109</v>
      </c>
      <c r="C178" s="314" t="s">
        <v>84</v>
      </c>
      <c r="D178" s="314" t="s">
        <v>85</v>
      </c>
      <c r="E178" s="318" t="s">
        <v>327</v>
      </c>
      <c r="F178" s="316" t="s">
        <v>292</v>
      </c>
      <c r="G178" s="317">
        <f>G179</f>
        <v>341.6</v>
      </c>
    </row>
    <row r="179" spans="1:7" ht="12.75" customHeight="1">
      <c r="A179" s="203" t="s">
        <v>293</v>
      </c>
      <c r="B179" s="313" t="s">
        <v>109</v>
      </c>
      <c r="C179" s="314" t="s">
        <v>84</v>
      </c>
      <c r="D179" s="314" t="s">
        <v>85</v>
      </c>
      <c r="E179" s="318" t="s">
        <v>327</v>
      </c>
      <c r="F179" s="316" t="s">
        <v>294</v>
      </c>
      <c r="G179" s="317">
        <f>G180</f>
        <v>341.6</v>
      </c>
    </row>
    <row r="180" spans="1:7" ht="12" customHeight="1">
      <c r="A180" s="203" t="s">
        <v>139</v>
      </c>
      <c r="B180" s="313" t="s">
        <v>109</v>
      </c>
      <c r="C180" s="314" t="s">
        <v>84</v>
      </c>
      <c r="D180" s="314" t="s">
        <v>85</v>
      </c>
      <c r="E180" s="318" t="s">
        <v>327</v>
      </c>
      <c r="F180" s="316" t="s">
        <v>55</v>
      </c>
      <c r="G180" s="317">
        <v>341.6</v>
      </c>
    </row>
    <row r="181" spans="1:7" ht="2.25" customHeight="1" hidden="1">
      <c r="A181" s="319" t="s">
        <v>328</v>
      </c>
      <c r="B181" s="313" t="s">
        <v>109</v>
      </c>
      <c r="C181" s="314" t="s">
        <v>84</v>
      </c>
      <c r="D181" s="314" t="s">
        <v>85</v>
      </c>
      <c r="E181" s="318" t="s">
        <v>329</v>
      </c>
      <c r="F181" s="316"/>
      <c r="G181" s="317">
        <f>G182</f>
        <v>0</v>
      </c>
    </row>
    <row r="182" spans="1:7" ht="14.25" customHeight="1" hidden="1">
      <c r="A182" s="203" t="s">
        <v>291</v>
      </c>
      <c r="B182" s="313" t="s">
        <v>109</v>
      </c>
      <c r="C182" s="314" t="s">
        <v>84</v>
      </c>
      <c r="D182" s="314" t="s">
        <v>85</v>
      </c>
      <c r="E182" s="318" t="s">
        <v>329</v>
      </c>
      <c r="F182" s="316" t="s">
        <v>292</v>
      </c>
      <c r="G182" s="317">
        <f>G183</f>
        <v>0</v>
      </c>
    </row>
    <row r="183" spans="1:7" ht="13.5" customHeight="1" hidden="1">
      <c r="A183" s="203" t="s">
        <v>293</v>
      </c>
      <c r="B183" s="313" t="s">
        <v>109</v>
      </c>
      <c r="C183" s="314" t="s">
        <v>84</v>
      </c>
      <c r="D183" s="314" t="s">
        <v>85</v>
      </c>
      <c r="E183" s="318" t="s">
        <v>329</v>
      </c>
      <c r="F183" s="316" t="s">
        <v>294</v>
      </c>
      <c r="G183" s="317">
        <f>G184</f>
        <v>0</v>
      </c>
    </row>
    <row r="184" spans="1:7" ht="12.75" customHeight="1">
      <c r="A184" s="203" t="s">
        <v>139</v>
      </c>
      <c r="B184" s="313" t="s">
        <v>109</v>
      </c>
      <c r="C184" s="314" t="s">
        <v>84</v>
      </c>
      <c r="D184" s="314" t="s">
        <v>85</v>
      </c>
      <c r="E184" s="318" t="s">
        <v>329</v>
      </c>
      <c r="F184" s="316" t="s">
        <v>55</v>
      </c>
      <c r="G184" s="317">
        <v>0</v>
      </c>
    </row>
    <row r="185" spans="1:7" ht="24" customHeight="1">
      <c r="A185" s="319" t="s">
        <v>439</v>
      </c>
      <c r="B185" s="313" t="s">
        <v>109</v>
      </c>
      <c r="C185" s="314" t="s">
        <v>84</v>
      </c>
      <c r="D185" s="314" t="s">
        <v>85</v>
      </c>
      <c r="E185" s="318" t="s">
        <v>438</v>
      </c>
      <c r="F185" s="316"/>
      <c r="G185" s="317">
        <f>G186+G189</f>
        <v>3955.1</v>
      </c>
    </row>
    <row r="186" spans="1:7" ht="14.25" customHeight="1">
      <c r="A186" s="203" t="s">
        <v>291</v>
      </c>
      <c r="B186" s="313" t="s">
        <v>109</v>
      </c>
      <c r="C186" s="314" t="s">
        <v>84</v>
      </c>
      <c r="D186" s="314" t="s">
        <v>85</v>
      </c>
      <c r="E186" s="318" t="s">
        <v>438</v>
      </c>
      <c r="F186" s="316" t="s">
        <v>292</v>
      </c>
      <c r="G186" s="317">
        <f>G187</f>
        <v>3955.1</v>
      </c>
    </row>
    <row r="187" spans="1:7" ht="15" customHeight="1">
      <c r="A187" s="203" t="s">
        <v>293</v>
      </c>
      <c r="B187" s="313" t="s">
        <v>109</v>
      </c>
      <c r="C187" s="314" t="s">
        <v>84</v>
      </c>
      <c r="D187" s="314" t="s">
        <v>85</v>
      </c>
      <c r="E187" s="318" t="s">
        <v>438</v>
      </c>
      <c r="F187" s="316" t="s">
        <v>294</v>
      </c>
      <c r="G187" s="317">
        <f>G188</f>
        <v>3955.1</v>
      </c>
    </row>
    <row r="188" spans="1:7" ht="16.5" customHeight="1">
      <c r="A188" s="203" t="s">
        <v>139</v>
      </c>
      <c r="B188" s="313" t="s">
        <v>109</v>
      </c>
      <c r="C188" s="314" t="s">
        <v>84</v>
      </c>
      <c r="D188" s="314" t="s">
        <v>85</v>
      </c>
      <c r="E188" s="318" t="s">
        <v>438</v>
      </c>
      <c r="F188" s="316" t="s">
        <v>55</v>
      </c>
      <c r="G188" s="317">
        <v>3955.1</v>
      </c>
    </row>
    <row r="189" spans="1:7" ht="13.5" customHeight="1">
      <c r="A189" s="203" t="s">
        <v>291</v>
      </c>
      <c r="B189" s="313" t="s">
        <v>109</v>
      </c>
      <c r="C189" s="314" t="s">
        <v>84</v>
      </c>
      <c r="D189" s="314" t="s">
        <v>85</v>
      </c>
      <c r="E189" s="318" t="s">
        <v>331</v>
      </c>
      <c r="F189" s="316" t="s">
        <v>292</v>
      </c>
      <c r="G189" s="317">
        <f>G190</f>
        <v>0</v>
      </c>
    </row>
    <row r="190" spans="1:7" ht="14.25" customHeight="1">
      <c r="A190" s="203" t="s">
        <v>293</v>
      </c>
      <c r="B190" s="313" t="s">
        <v>109</v>
      </c>
      <c r="C190" s="314" t="s">
        <v>84</v>
      </c>
      <c r="D190" s="314" t="s">
        <v>85</v>
      </c>
      <c r="E190" s="318" t="s">
        <v>331</v>
      </c>
      <c r="F190" s="316" t="s">
        <v>294</v>
      </c>
      <c r="G190" s="317">
        <f>G191</f>
        <v>0</v>
      </c>
    </row>
    <row r="191" spans="1:7" ht="15" customHeight="1">
      <c r="A191" s="203" t="s">
        <v>139</v>
      </c>
      <c r="B191" s="313" t="s">
        <v>109</v>
      </c>
      <c r="C191" s="314" t="s">
        <v>84</v>
      </c>
      <c r="D191" s="314" t="s">
        <v>85</v>
      </c>
      <c r="E191" s="318" t="s">
        <v>331</v>
      </c>
      <c r="F191" s="316" t="s">
        <v>55</v>
      </c>
      <c r="G191" s="317">
        <v>0</v>
      </c>
    </row>
    <row r="192" spans="1:7" ht="15" customHeight="1">
      <c r="A192" s="203"/>
      <c r="B192" s="313"/>
      <c r="C192" s="314"/>
      <c r="D192" s="314"/>
      <c r="E192" s="318"/>
      <c r="F192" s="316"/>
      <c r="G192" s="317"/>
    </row>
    <row r="193" spans="1:7" ht="12.75">
      <c r="A193" s="203" t="s">
        <v>154</v>
      </c>
      <c r="B193" s="313" t="s">
        <v>109</v>
      </c>
      <c r="C193" s="314" t="s">
        <v>86</v>
      </c>
      <c r="D193" s="314" t="s">
        <v>280</v>
      </c>
      <c r="E193" s="315"/>
      <c r="F193" s="316"/>
      <c r="G193" s="317">
        <f>G194</f>
        <v>584.8</v>
      </c>
    </row>
    <row r="194" spans="1:7" ht="12.75">
      <c r="A194" s="203" t="s">
        <v>226</v>
      </c>
      <c r="B194" s="313" t="s">
        <v>109</v>
      </c>
      <c r="C194" s="314" t="s">
        <v>86</v>
      </c>
      <c r="D194" s="314" t="s">
        <v>79</v>
      </c>
      <c r="E194" s="315"/>
      <c r="F194" s="316"/>
      <c r="G194" s="317">
        <f>G195</f>
        <v>584.8</v>
      </c>
    </row>
    <row r="195" spans="1:7" ht="12.75">
      <c r="A195" s="319" t="s">
        <v>332</v>
      </c>
      <c r="B195" s="313" t="s">
        <v>109</v>
      </c>
      <c r="C195" s="314" t="s">
        <v>86</v>
      </c>
      <c r="D195" s="314" t="s">
        <v>79</v>
      </c>
      <c r="E195" s="318" t="s">
        <v>333</v>
      </c>
      <c r="F195" s="320" t="s">
        <v>334</v>
      </c>
      <c r="G195" s="317">
        <f>G196</f>
        <v>584.8</v>
      </c>
    </row>
    <row r="196" spans="1:7" ht="12.75">
      <c r="A196" s="319" t="s">
        <v>335</v>
      </c>
      <c r="B196" s="313" t="s">
        <v>109</v>
      </c>
      <c r="C196" s="314" t="s">
        <v>86</v>
      </c>
      <c r="D196" s="314" t="s">
        <v>79</v>
      </c>
      <c r="E196" s="318" t="s">
        <v>333</v>
      </c>
      <c r="F196" s="320" t="s">
        <v>336</v>
      </c>
      <c r="G196" s="317">
        <f>G197+G198</f>
        <v>584.8</v>
      </c>
    </row>
    <row r="197" spans="1:7" ht="12.75">
      <c r="A197" s="319" t="s">
        <v>156</v>
      </c>
      <c r="B197" s="313" t="s">
        <v>109</v>
      </c>
      <c r="C197" s="314" t="s">
        <v>86</v>
      </c>
      <c r="D197" s="314" t="s">
        <v>79</v>
      </c>
      <c r="E197" s="318" t="s">
        <v>333</v>
      </c>
      <c r="F197" s="320" t="s">
        <v>337</v>
      </c>
      <c r="G197" s="317">
        <v>584.8</v>
      </c>
    </row>
    <row r="198" spans="1:7" ht="12.75">
      <c r="A198" s="319" t="s">
        <v>338</v>
      </c>
      <c r="B198" s="313" t="s">
        <v>109</v>
      </c>
      <c r="C198" s="314" t="s">
        <v>86</v>
      </c>
      <c r="D198" s="314" t="s">
        <v>79</v>
      </c>
      <c r="E198" s="318" t="s">
        <v>339</v>
      </c>
      <c r="F198" s="320" t="s">
        <v>340</v>
      </c>
      <c r="G198" s="317">
        <v>0</v>
      </c>
    </row>
    <row r="199" spans="1:7" ht="12.75">
      <c r="A199" s="319"/>
      <c r="B199" s="313"/>
      <c r="C199" s="314"/>
      <c r="D199" s="314"/>
      <c r="E199" s="318"/>
      <c r="F199" s="320"/>
      <c r="G199" s="317"/>
    </row>
    <row r="200" spans="1:7" ht="12.75">
      <c r="A200" s="203" t="s">
        <v>23</v>
      </c>
      <c r="B200" s="313" t="s">
        <v>109</v>
      </c>
      <c r="C200" s="314" t="s">
        <v>87</v>
      </c>
      <c r="D200" s="314" t="s">
        <v>280</v>
      </c>
      <c r="E200" s="315"/>
      <c r="F200" s="316"/>
      <c r="G200" s="317">
        <f aca="true" t="shared" si="2" ref="G200:G205">G201</f>
        <v>120</v>
      </c>
    </row>
    <row r="201" spans="1:7" ht="12.75">
      <c r="A201" s="203" t="s">
        <v>29</v>
      </c>
      <c r="B201" s="313" t="s">
        <v>109</v>
      </c>
      <c r="C201" s="314" t="s">
        <v>87</v>
      </c>
      <c r="D201" s="314" t="s">
        <v>79</v>
      </c>
      <c r="E201" s="315"/>
      <c r="F201" s="316"/>
      <c r="G201" s="317">
        <f t="shared" si="2"/>
        <v>120</v>
      </c>
    </row>
    <row r="202" spans="1:7" ht="12.75">
      <c r="A202" s="203" t="s">
        <v>230</v>
      </c>
      <c r="B202" s="313" t="s">
        <v>109</v>
      </c>
      <c r="C202" s="314" t="s">
        <v>87</v>
      </c>
      <c r="D202" s="314" t="s">
        <v>79</v>
      </c>
      <c r="E202" s="318" t="s">
        <v>167</v>
      </c>
      <c r="F202" s="316"/>
      <c r="G202" s="317">
        <f t="shared" si="2"/>
        <v>120</v>
      </c>
    </row>
    <row r="203" spans="1:7" ht="25.5">
      <c r="A203" s="203" t="s">
        <v>341</v>
      </c>
      <c r="B203" s="313" t="s">
        <v>109</v>
      </c>
      <c r="C203" s="314" t="s">
        <v>87</v>
      </c>
      <c r="D203" s="314" t="s">
        <v>79</v>
      </c>
      <c r="E203" s="318" t="s">
        <v>167</v>
      </c>
      <c r="F203" s="316"/>
      <c r="G203" s="317">
        <f t="shared" si="2"/>
        <v>120</v>
      </c>
    </row>
    <row r="204" spans="1:7" ht="12.75">
      <c r="A204" s="203" t="s">
        <v>342</v>
      </c>
      <c r="B204" s="313" t="s">
        <v>109</v>
      </c>
      <c r="C204" s="314" t="s">
        <v>87</v>
      </c>
      <c r="D204" s="314" t="s">
        <v>79</v>
      </c>
      <c r="E204" s="318" t="s">
        <v>167</v>
      </c>
      <c r="F204" s="316" t="s">
        <v>343</v>
      </c>
      <c r="G204" s="317">
        <f t="shared" si="2"/>
        <v>120</v>
      </c>
    </row>
    <row r="205" spans="1:7" ht="12.75">
      <c r="A205" s="319" t="s">
        <v>344</v>
      </c>
      <c r="B205" s="313" t="s">
        <v>109</v>
      </c>
      <c r="C205" s="314" t="s">
        <v>87</v>
      </c>
      <c r="D205" s="314" t="s">
        <v>79</v>
      </c>
      <c r="E205" s="318" t="s">
        <v>167</v>
      </c>
      <c r="F205" s="320" t="s">
        <v>345</v>
      </c>
      <c r="G205" s="317">
        <f t="shared" si="2"/>
        <v>120</v>
      </c>
    </row>
    <row r="206" spans="1:7" ht="12.75">
      <c r="A206" s="319" t="s">
        <v>158</v>
      </c>
      <c r="B206" s="313" t="s">
        <v>109</v>
      </c>
      <c r="C206" s="314" t="s">
        <v>87</v>
      </c>
      <c r="D206" s="314" t="s">
        <v>79</v>
      </c>
      <c r="E206" s="318" t="s">
        <v>167</v>
      </c>
      <c r="F206" s="320" t="s">
        <v>179</v>
      </c>
      <c r="G206" s="317">
        <v>120</v>
      </c>
    </row>
    <row r="207" spans="1:7" ht="12.75">
      <c r="A207" s="319"/>
      <c r="B207" s="313"/>
      <c r="C207" s="314"/>
      <c r="D207" s="314"/>
      <c r="E207" s="318"/>
      <c r="F207" s="320"/>
      <c r="G207" s="317"/>
    </row>
    <row r="208" spans="1:7" ht="12.75">
      <c r="A208" s="319" t="s">
        <v>346</v>
      </c>
      <c r="B208" s="313" t="s">
        <v>109</v>
      </c>
      <c r="C208" s="313" t="s">
        <v>90</v>
      </c>
      <c r="D208" s="313" t="s">
        <v>280</v>
      </c>
      <c r="E208" s="318"/>
      <c r="F208" s="320"/>
      <c r="G208" s="317">
        <f>G209</f>
        <v>232.2</v>
      </c>
    </row>
    <row r="209" spans="1:7" ht="12.75">
      <c r="A209" s="319" t="s">
        <v>30</v>
      </c>
      <c r="B209" s="313" t="s">
        <v>109</v>
      </c>
      <c r="C209" s="313" t="s">
        <v>90</v>
      </c>
      <c r="D209" s="313" t="s">
        <v>79</v>
      </c>
      <c r="E209" s="318" t="s">
        <v>324</v>
      </c>
      <c r="F209" s="320"/>
      <c r="G209" s="317">
        <f>G210</f>
        <v>232.2</v>
      </c>
    </row>
    <row r="210" spans="1:7" ht="25.5">
      <c r="A210" s="319" t="s">
        <v>347</v>
      </c>
      <c r="B210" s="313" t="s">
        <v>109</v>
      </c>
      <c r="C210" s="313" t="s">
        <v>90</v>
      </c>
      <c r="D210" s="313" t="s">
        <v>79</v>
      </c>
      <c r="E210" s="318" t="s">
        <v>161</v>
      </c>
      <c r="F210" s="320"/>
      <c r="G210" s="317">
        <f>G211+G214</f>
        <v>232.2</v>
      </c>
    </row>
    <row r="211" spans="1:7" ht="12.75">
      <c r="A211" s="203" t="s">
        <v>291</v>
      </c>
      <c r="B211" s="313" t="s">
        <v>109</v>
      </c>
      <c r="C211" s="313" t="s">
        <v>90</v>
      </c>
      <c r="D211" s="313" t="s">
        <v>79</v>
      </c>
      <c r="E211" s="318" t="s">
        <v>161</v>
      </c>
      <c r="F211" s="316" t="s">
        <v>292</v>
      </c>
      <c r="G211" s="317">
        <f>G212</f>
        <v>214.7</v>
      </c>
    </row>
    <row r="212" spans="1:7" ht="12.75">
      <c r="A212" s="203" t="s">
        <v>293</v>
      </c>
      <c r="B212" s="313" t="s">
        <v>109</v>
      </c>
      <c r="C212" s="313" t="s">
        <v>90</v>
      </c>
      <c r="D212" s="313" t="s">
        <v>79</v>
      </c>
      <c r="E212" s="318" t="s">
        <v>161</v>
      </c>
      <c r="F212" s="316" t="s">
        <v>294</v>
      </c>
      <c r="G212" s="317">
        <f>G213</f>
        <v>214.7</v>
      </c>
    </row>
    <row r="213" spans="1:7" ht="12.75">
      <c r="A213" s="203" t="s">
        <v>139</v>
      </c>
      <c r="B213" s="313" t="s">
        <v>109</v>
      </c>
      <c r="C213" s="313" t="s">
        <v>90</v>
      </c>
      <c r="D213" s="313" t="s">
        <v>79</v>
      </c>
      <c r="E213" s="318" t="s">
        <v>161</v>
      </c>
      <c r="F213" s="316" t="s">
        <v>55</v>
      </c>
      <c r="G213" s="317">
        <v>214.7</v>
      </c>
    </row>
    <row r="214" spans="1:7" ht="10.5" customHeight="1">
      <c r="A214" s="203" t="s">
        <v>348</v>
      </c>
      <c r="B214" s="313" t="s">
        <v>109</v>
      </c>
      <c r="C214" s="313" t="s">
        <v>90</v>
      </c>
      <c r="D214" s="313" t="s">
        <v>79</v>
      </c>
      <c r="E214" s="318" t="s">
        <v>161</v>
      </c>
      <c r="F214" s="316" t="s">
        <v>343</v>
      </c>
      <c r="G214" s="317">
        <f>G215</f>
        <v>17.5</v>
      </c>
    </row>
    <row r="215" spans="1:7" ht="10.5" customHeight="1">
      <c r="A215" s="203" t="s">
        <v>349</v>
      </c>
      <c r="B215" s="313" t="s">
        <v>109</v>
      </c>
      <c r="C215" s="313" t="s">
        <v>90</v>
      </c>
      <c r="D215" s="313" t="s">
        <v>79</v>
      </c>
      <c r="E215" s="318" t="s">
        <v>161</v>
      </c>
      <c r="F215" s="316" t="s">
        <v>350</v>
      </c>
      <c r="G215" s="317">
        <v>17.5</v>
      </c>
    </row>
    <row r="216" spans="1:7" ht="12.75">
      <c r="A216" s="203"/>
      <c r="B216" s="313"/>
      <c r="C216" s="313"/>
      <c r="D216" s="313"/>
      <c r="E216" s="318"/>
      <c r="F216" s="316"/>
      <c r="G216" s="317"/>
    </row>
    <row r="217" spans="1:7" ht="12.75">
      <c r="A217" s="250" t="s">
        <v>396</v>
      </c>
      <c r="B217" s="321" t="s">
        <v>109</v>
      </c>
      <c r="C217" s="322" t="s">
        <v>82</v>
      </c>
      <c r="D217" s="322"/>
      <c r="E217" s="323"/>
      <c r="F217" s="324"/>
      <c r="G217" s="224">
        <f>G218</f>
        <v>2</v>
      </c>
    </row>
    <row r="218" spans="1:7" ht="12.75">
      <c r="A218" s="251" t="s">
        <v>397</v>
      </c>
      <c r="B218" s="325" t="s">
        <v>109</v>
      </c>
      <c r="C218" s="313" t="s">
        <v>82</v>
      </c>
      <c r="D218" s="313" t="s">
        <v>79</v>
      </c>
      <c r="E218" s="318"/>
      <c r="F218" s="316"/>
      <c r="G218" s="317">
        <f>G219</f>
        <v>2</v>
      </c>
    </row>
    <row r="219" spans="1:7" ht="12.75">
      <c r="A219" s="251" t="s">
        <v>413</v>
      </c>
      <c r="B219" s="325" t="s">
        <v>109</v>
      </c>
      <c r="C219" s="313" t="s">
        <v>82</v>
      </c>
      <c r="D219" s="313" t="s">
        <v>79</v>
      </c>
      <c r="E219" s="318"/>
      <c r="F219" s="316" t="s">
        <v>415</v>
      </c>
      <c r="G219" s="317">
        <f>G220</f>
        <v>2</v>
      </c>
    </row>
    <row r="220" spans="1:7" ht="12.75">
      <c r="A220" s="251" t="s">
        <v>413</v>
      </c>
      <c r="B220" s="325" t="s">
        <v>109</v>
      </c>
      <c r="C220" s="313" t="s">
        <v>82</v>
      </c>
      <c r="D220" s="313" t="s">
        <v>79</v>
      </c>
      <c r="E220" s="318" t="s">
        <v>416</v>
      </c>
      <c r="F220" s="316" t="s">
        <v>414</v>
      </c>
      <c r="G220" s="317">
        <v>2</v>
      </c>
    </row>
    <row r="221" spans="1:7" ht="12.75">
      <c r="A221" s="203"/>
      <c r="B221" s="313"/>
      <c r="C221" s="313"/>
      <c r="D221" s="313"/>
      <c r="E221" s="318"/>
      <c r="F221" s="316"/>
      <c r="G221" s="317"/>
    </row>
    <row r="222" spans="1:7" ht="12.75">
      <c r="A222" s="319" t="s">
        <v>74</v>
      </c>
      <c r="B222" s="313" t="s">
        <v>109</v>
      </c>
      <c r="C222" s="313" t="s">
        <v>88</v>
      </c>
      <c r="D222" s="313" t="s">
        <v>280</v>
      </c>
      <c r="E222" s="315"/>
      <c r="F222" s="316"/>
      <c r="G222" s="317">
        <f>G223</f>
        <v>238.7</v>
      </c>
    </row>
    <row r="223" spans="1:7" ht="12.75">
      <c r="A223" s="203" t="s">
        <v>235</v>
      </c>
      <c r="B223" s="313" t="s">
        <v>109</v>
      </c>
      <c r="C223" s="313" t="s">
        <v>88</v>
      </c>
      <c r="D223" s="313" t="s">
        <v>85</v>
      </c>
      <c r="E223" s="318" t="s">
        <v>75</v>
      </c>
      <c r="F223" s="316" t="s">
        <v>351</v>
      </c>
      <c r="G223" s="317">
        <f>G224</f>
        <v>238.7</v>
      </c>
    </row>
    <row r="224" spans="1:7" ht="12.75">
      <c r="A224" s="326" t="s">
        <v>77</v>
      </c>
      <c r="B224" s="327" t="s">
        <v>109</v>
      </c>
      <c r="C224" s="327" t="s">
        <v>88</v>
      </c>
      <c r="D224" s="327" t="s">
        <v>85</v>
      </c>
      <c r="E224" s="328" t="s">
        <v>75</v>
      </c>
      <c r="F224" s="329" t="s">
        <v>76</v>
      </c>
      <c r="G224" s="330">
        <v>238.7</v>
      </c>
    </row>
    <row r="225" spans="1:7" ht="15.75">
      <c r="A225" s="220" t="s">
        <v>2</v>
      </c>
      <c r="B225" s="221"/>
      <c r="C225" s="221"/>
      <c r="D225" s="221"/>
      <c r="E225" s="221"/>
      <c r="F225" s="222"/>
      <c r="G225" s="223">
        <f>G13</f>
        <v>35425.6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00390625" style="0" customWidth="1"/>
    <col min="2" max="2" width="82.253906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352</v>
      </c>
    </row>
    <row r="2" ht="12.75">
      <c r="F2" s="1" t="s">
        <v>253</v>
      </c>
    </row>
    <row r="3" ht="12.75">
      <c r="F3" s="1" t="s">
        <v>254</v>
      </c>
    </row>
    <row r="4" ht="12.75">
      <c r="F4" s="1" t="s">
        <v>361</v>
      </c>
    </row>
    <row r="5" ht="12.75">
      <c r="F5" s="1" t="s">
        <v>360</v>
      </c>
    </row>
    <row r="6" ht="12.75">
      <c r="F6" s="1" t="s">
        <v>437</v>
      </c>
    </row>
    <row r="7" spans="1:8" ht="12.75">
      <c r="A7" s="113"/>
      <c r="B7" s="113"/>
      <c r="C7" s="113"/>
      <c r="D7" s="113"/>
      <c r="E7" s="113"/>
      <c r="F7" s="2"/>
      <c r="G7" s="113"/>
      <c r="H7" s="113"/>
    </row>
    <row r="8" spans="1:8" ht="21.75" customHeight="1">
      <c r="A8" s="340" t="s">
        <v>366</v>
      </c>
      <c r="B8" s="340"/>
      <c r="C8" s="340"/>
      <c r="D8" s="340"/>
      <c r="E8" s="340"/>
      <c r="F8" s="340"/>
      <c r="G8" s="340"/>
      <c r="H8" s="340"/>
    </row>
    <row r="9" spans="1:8" ht="18.75">
      <c r="A9" s="114"/>
      <c r="B9" s="113"/>
      <c r="C9" s="113"/>
      <c r="D9" s="113"/>
      <c r="E9" s="113"/>
      <c r="F9" s="113"/>
      <c r="G9" s="113"/>
      <c r="H9" s="113"/>
    </row>
    <row r="10" spans="1:8" ht="25.5">
      <c r="A10" s="115" t="s">
        <v>353</v>
      </c>
      <c r="B10" s="115" t="s">
        <v>354</v>
      </c>
      <c r="C10" s="115" t="s">
        <v>355</v>
      </c>
      <c r="D10" s="115" t="s">
        <v>17</v>
      </c>
      <c r="E10" s="115" t="s">
        <v>18</v>
      </c>
      <c r="F10" s="115" t="s">
        <v>32</v>
      </c>
      <c r="G10" s="115" t="s">
        <v>356</v>
      </c>
      <c r="H10" s="115" t="s">
        <v>0</v>
      </c>
    </row>
    <row r="11" spans="1:8" ht="27.75" customHeight="1">
      <c r="A11" s="255">
        <v>1</v>
      </c>
      <c r="B11" s="305" t="s">
        <v>423</v>
      </c>
      <c r="C11" s="307" t="s">
        <v>357</v>
      </c>
      <c r="D11" s="308" t="s">
        <v>109</v>
      </c>
      <c r="E11" s="308" t="s">
        <v>433</v>
      </c>
      <c r="F11" s="308" t="s">
        <v>274</v>
      </c>
      <c r="G11" s="308" t="s">
        <v>55</v>
      </c>
      <c r="H11" s="310">
        <v>15</v>
      </c>
    </row>
    <row r="12" spans="1:8" ht="27.75" customHeight="1">
      <c r="A12" s="255">
        <v>2</v>
      </c>
      <c r="B12" s="305" t="s">
        <v>424</v>
      </c>
      <c r="C12" s="307" t="s">
        <v>357</v>
      </c>
      <c r="D12" s="308" t="s">
        <v>109</v>
      </c>
      <c r="E12" s="308" t="s">
        <v>433</v>
      </c>
      <c r="F12" s="308" t="s">
        <v>64</v>
      </c>
      <c r="G12" s="308" t="s">
        <v>55</v>
      </c>
      <c r="H12" s="310">
        <v>15</v>
      </c>
    </row>
    <row r="13" spans="1:8" ht="27.75" customHeight="1">
      <c r="A13" s="255">
        <v>3</v>
      </c>
      <c r="B13" s="305" t="s">
        <v>425</v>
      </c>
      <c r="C13" s="307" t="s">
        <v>357</v>
      </c>
      <c r="D13" s="308" t="s">
        <v>109</v>
      </c>
      <c r="E13" s="308" t="s">
        <v>433</v>
      </c>
      <c r="F13" s="308" t="s">
        <v>277</v>
      </c>
      <c r="G13" s="308" t="s">
        <v>55</v>
      </c>
      <c r="H13" s="312">
        <v>5</v>
      </c>
    </row>
    <row r="14" spans="1:8" ht="27.75" customHeight="1">
      <c r="A14" s="255">
        <v>4</v>
      </c>
      <c r="B14" s="305" t="s">
        <v>428</v>
      </c>
      <c r="C14" s="307" t="s">
        <v>357</v>
      </c>
      <c r="D14" s="308" t="s">
        <v>109</v>
      </c>
      <c r="E14" s="308" t="s">
        <v>433</v>
      </c>
      <c r="F14" s="308" t="s">
        <v>274</v>
      </c>
      <c r="G14" s="308" t="s">
        <v>55</v>
      </c>
      <c r="H14" s="312">
        <v>55</v>
      </c>
    </row>
    <row r="15" spans="1:8" ht="27.75" customHeight="1">
      <c r="A15" s="255"/>
      <c r="B15" s="305" t="s">
        <v>428</v>
      </c>
      <c r="C15" s="307" t="s">
        <v>357</v>
      </c>
      <c r="D15" s="308" t="s">
        <v>109</v>
      </c>
      <c r="E15" s="308" t="s">
        <v>433</v>
      </c>
      <c r="F15" s="308" t="s">
        <v>434</v>
      </c>
      <c r="G15" s="308" t="s">
        <v>55</v>
      </c>
      <c r="H15" s="165">
        <v>20</v>
      </c>
    </row>
    <row r="16" spans="1:8" ht="27.75" customHeight="1">
      <c r="A16" s="255">
        <v>5</v>
      </c>
      <c r="B16" s="305" t="s">
        <v>429</v>
      </c>
      <c r="C16" s="307" t="s">
        <v>357</v>
      </c>
      <c r="D16" s="308" t="s">
        <v>109</v>
      </c>
      <c r="E16" s="308" t="s">
        <v>433</v>
      </c>
      <c r="F16" s="308" t="s">
        <v>274</v>
      </c>
      <c r="G16" s="308" t="s">
        <v>55</v>
      </c>
      <c r="H16" s="310">
        <v>2</v>
      </c>
    </row>
    <row r="17" spans="1:8" ht="27.75" customHeight="1">
      <c r="A17" s="255">
        <v>6</v>
      </c>
      <c r="B17" s="305" t="s">
        <v>426</v>
      </c>
      <c r="C17" s="307" t="s">
        <v>357</v>
      </c>
      <c r="D17" s="308" t="s">
        <v>109</v>
      </c>
      <c r="E17" s="308" t="s">
        <v>433</v>
      </c>
      <c r="F17" s="308" t="s">
        <v>274</v>
      </c>
      <c r="G17" s="308" t="s">
        <v>55</v>
      </c>
      <c r="H17" s="310">
        <v>3</v>
      </c>
    </row>
    <row r="18" spans="1:8" ht="27.75" customHeight="1">
      <c r="A18" s="255">
        <v>7</v>
      </c>
      <c r="B18" s="305" t="s">
        <v>432</v>
      </c>
      <c r="C18" s="307" t="s">
        <v>357</v>
      </c>
      <c r="D18" s="308" t="s">
        <v>109</v>
      </c>
      <c r="E18" s="308" t="s">
        <v>433</v>
      </c>
      <c r="F18" s="308" t="s">
        <v>274</v>
      </c>
      <c r="G18" s="308" t="s">
        <v>55</v>
      </c>
      <c r="H18" s="310">
        <v>5</v>
      </c>
    </row>
    <row r="19" spans="1:8" ht="27.75" customHeight="1">
      <c r="A19" s="306">
        <v>8</v>
      </c>
      <c r="B19" s="307" t="s">
        <v>417</v>
      </c>
      <c r="C19" s="307" t="s">
        <v>357</v>
      </c>
      <c r="D19" s="308" t="s">
        <v>109</v>
      </c>
      <c r="E19" s="308" t="s">
        <v>358</v>
      </c>
      <c r="F19" s="308" t="s">
        <v>60</v>
      </c>
      <c r="G19" s="308" t="s">
        <v>55</v>
      </c>
      <c r="H19" s="310">
        <v>3093.4</v>
      </c>
    </row>
    <row r="20" spans="1:8" ht="27.75" customHeight="1">
      <c r="A20" s="306"/>
      <c r="B20" s="307" t="s">
        <v>417</v>
      </c>
      <c r="C20" s="307" t="s">
        <v>357</v>
      </c>
      <c r="D20" s="308" t="s">
        <v>109</v>
      </c>
      <c r="E20" s="308" t="s">
        <v>358</v>
      </c>
      <c r="F20" s="308" t="s">
        <v>421</v>
      </c>
      <c r="G20" s="308" t="s">
        <v>55</v>
      </c>
      <c r="H20" s="310">
        <v>461.3</v>
      </c>
    </row>
    <row r="21" spans="1:8" ht="42" customHeight="1">
      <c r="A21" s="306">
        <v>9</v>
      </c>
      <c r="B21" s="307" t="s">
        <v>347</v>
      </c>
      <c r="C21" s="307" t="s">
        <v>357</v>
      </c>
      <c r="D21" s="308" t="s">
        <v>109</v>
      </c>
      <c r="E21" s="308" t="s">
        <v>33</v>
      </c>
      <c r="F21" s="308" t="s">
        <v>161</v>
      </c>
      <c r="G21" s="308" t="s">
        <v>55</v>
      </c>
      <c r="H21" s="310">
        <v>8</v>
      </c>
    </row>
    <row r="22" spans="1:8" ht="12.75">
      <c r="A22" s="288"/>
      <c r="B22" s="309" t="s">
        <v>359</v>
      </c>
      <c r="C22" s="309"/>
      <c r="D22" s="309"/>
      <c r="E22" s="309"/>
      <c r="F22" s="309"/>
      <c r="G22" s="309"/>
      <c r="H22" s="311">
        <f>SUM(H11:H21)</f>
        <v>3682.7000000000003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</cols>
  <sheetData>
    <row r="1" ht="12.75">
      <c r="C1" s="1" t="s">
        <v>114</v>
      </c>
    </row>
    <row r="2" ht="12.75">
      <c r="C2" s="1" t="s">
        <v>253</v>
      </c>
    </row>
    <row r="3" ht="12.75">
      <c r="C3" s="1" t="s">
        <v>254</v>
      </c>
    </row>
    <row r="4" ht="12.75">
      <c r="C4" s="1" t="s">
        <v>361</v>
      </c>
    </row>
    <row r="5" ht="12.75">
      <c r="C5" s="1" t="s">
        <v>360</v>
      </c>
    </row>
    <row r="6" spans="1:3" ht="15.75">
      <c r="A6" s="11"/>
      <c r="B6" s="11"/>
      <c r="C6" s="1" t="s">
        <v>437</v>
      </c>
    </row>
    <row r="7" spans="1:2" ht="15.75">
      <c r="A7" s="11"/>
      <c r="B7" s="11"/>
    </row>
    <row r="8" spans="1:4" ht="33" customHeight="1">
      <c r="A8" s="341" t="s">
        <v>392</v>
      </c>
      <c r="B8" s="341"/>
      <c r="C8" s="341"/>
      <c r="D8" s="341"/>
    </row>
    <row r="9" spans="1:4" ht="15.75">
      <c r="A9" s="225"/>
      <c r="B9" s="225"/>
      <c r="C9" s="225"/>
      <c r="D9" s="225"/>
    </row>
    <row r="10" spans="1:4" ht="15.75">
      <c r="A10" s="226"/>
      <c r="B10" s="226"/>
      <c r="C10" s="226"/>
      <c r="D10" s="227" t="s">
        <v>380</v>
      </c>
    </row>
    <row r="11" spans="1:4" ht="15.75">
      <c r="A11" s="228" t="s">
        <v>381</v>
      </c>
      <c r="B11" s="229" t="s">
        <v>382</v>
      </c>
      <c r="C11" s="229" t="s">
        <v>383</v>
      </c>
      <c r="D11" s="230" t="s">
        <v>393</v>
      </c>
    </row>
    <row r="12" spans="1:4" ht="15.75">
      <c r="A12" s="231" t="s">
        <v>96</v>
      </c>
      <c r="B12" s="232">
        <f>B14</f>
        <v>523.8</v>
      </c>
      <c r="C12" s="232">
        <f>C14</f>
        <v>477.70000000000005</v>
      </c>
      <c r="D12" s="232">
        <f>D14</f>
        <v>489.00000000000006</v>
      </c>
    </row>
    <row r="13" spans="1:4" ht="15.75">
      <c r="A13" s="231" t="s">
        <v>97</v>
      </c>
      <c r="B13" s="232"/>
      <c r="C13" s="232"/>
      <c r="D13" s="232"/>
    </row>
    <row r="14" spans="1:4" ht="31.5">
      <c r="A14" s="233" t="s">
        <v>384</v>
      </c>
      <c r="B14" s="234">
        <f>B15+B16</f>
        <v>523.8</v>
      </c>
      <c r="C14" s="234">
        <f>C15+C16</f>
        <v>477.70000000000005</v>
      </c>
      <c r="D14" s="234">
        <f>D15+D16</f>
        <v>489.00000000000006</v>
      </c>
    </row>
    <row r="15" spans="1:4" ht="15.75">
      <c r="A15" s="235" t="s">
        <v>385</v>
      </c>
      <c r="B15" s="236">
        <v>523.8</v>
      </c>
      <c r="C15" s="236">
        <f>523.8+477.7-523.8</f>
        <v>477.70000000000005</v>
      </c>
      <c r="D15" s="236">
        <f>477.7+489-477.7</f>
        <v>489.00000000000006</v>
      </c>
    </row>
    <row r="16" spans="1:4" ht="15.75">
      <c r="A16" s="235" t="s">
        <v>386</v>
      </c>
      <c r="B16" s="236">
        <v>0</v>
      </c>
      <c r="C16" s="236">
        <v>0</v>
      </c>
      <c r="D16" s="236">
        <v>0</v>
      </c>
    </row>
    <row r="17" spans="1:4" ht="47.25">
      <c r="A17" s="231" t="s">
        <v>387</v>
      </c>
      <c r="B17" s="237" t="s">
        <v>419</v>
      </c>
      <c r="C17" s="237" t="s">
        <v>419</v>
      </c>
      <c r="D17" s="237" t="s">
        <v>419</v>
      </c>
    </row>
    <row r="18" spans="1:4" ht="47.25">
      <c r="A18" s="233" t="s">
        <v>388</v>
      </c>
      <c r="B18" s="234">
        <v>0</v>
      </c>
      <c r="C18" s="234">
        <v>0</v>
      </c>
      <c r="D18" s="234">
        <v>0</v>
      </c>
    </row>
    <row r="19" spans="1:4" ht="15.75">
      <c r="A19" s="235" t="s">
        <v>385</v>
      </c>
      <c r="B19" s="236">
        <v>0</v>
      </c>
      <c r="C19" s="236">
        <v>0</v>
      </c>
      <c r="D19" s="236">
        <v>0</v>
      </c>
    </row>
    <row r="20" spans="1:4" ht="15.75">
      <c r="A20" s="235" t="s">
        <v>386</v>
      </c>
      <c r="B20" s="236">
        <v>0</v>
      </c>
      <c r="C20" s="236">
        <v>0</v>
      </c>
      <c r="D20" s="236">
        <v>0</v>
      </c>
    </row>
    <row r="21" spans="1:4" ht="15.75">
      <c r="A21" s="233" t="s">
        <v>389</v>
      </c>
      <c r="B21" s="234"/>
      <c r="C21" s="234"/>
      <c r="D21" s="234"/>
    </row>
    <row r="22" spans="1:4" ht="63">
      <c r="A22" s="233" t="s">
        <v>390</v>
      </c>
      <c r="B22" s="234">
        <v>0</v>
      </c>
      <c r="C22" s="234">
        <v>0</v>
      </c>
      <c r="D22" s="234">
        <v>0</v>
      </c>
    </row>
    <row r="23" spans="1:4" ht="15.75">
      <c r="A23" s="235" t="s">
        <v>386</v>
      </c>
      <c r="B23" s="238">
        <v>0</v>
      </c>
      <c r="C23" s="238">
        <v>0</v>
      </c>
      <c r="D23" s="238">
        <v>0</v>
      </c>
    </row>
    <row r="24" spans="1:4" ht="47.25">
      <c r="A24" s="233" t="s">
        <v>391</v>
      </c>
      <c r="B24" s="234">
        <v>0</v>
      </c>
      <c r="C24" s="234">
        <v>0</v>
      </c>
      <c r="D24" s="234">
        <v>0</v>
      </c>
    </row>
    <row r="25" spans="1:4" ht="15.75">
      <c r="A25" s="239" t="s">
        <v>385</v>
      </c>
      <c r="B25" s="238">
        <v>0</v>
      </c>
      <c r="C25" s="238">
        <v>0</v>
      </c>
      <c r="D25" s="238">
        <v>0</v>
      </c>
    </row>
    <row r="26" spans="1:4" ht="15.75">
      <c r="A26" s="239" t="s">
        <v>386</v>
      </c>
      <c r="B26" s="238">
        <v>0</v>
      </c>
      <c r="C26" s="238">
        <v>0</v>
      </c>
      <c r="D26" s="238">
        <v>0</v>
      </c>
    </row>
    <row r="27" spans="1:4" ht="47.25">
      <c r="A27" s="231" t="s">
        <v>387</v>
      </c>
      <c r="B27" s="237"/>
      <c r="C27" s="237"/>
      <c r="D27" s="237"/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395</v>
      </c>
    </row>
    <row r="2" ht="12.75">
      <c r="B2" s="1" t="s">
        <v>253</v>
      </c>
    </row>
    <row r="3" ht="12.75">
      <c r="B3" s="1" t="s">
        <v>254</v>
      </c>
    </row>
    <row r="4" ht="12.75">
      <c r="B4" s="1" t="s">
        <v>361</v>
      </c>
    </row>
    <row r="5" ht="12.75">
      <c r="B5" s="1" t="s">
        <v>360</v>
      </c>
    </row>
    <row r="6" ht="12.75">
      <c r="B6" s="1" t="s">
        <v>437</v>
      </c>
    </row>
    <row r="7" ht="12.75">
      <c r="B7" s="1"/>
    </row>
    <row r="8" spans="1:3" ht="18">
      <c r="A8" s="342" t="s">
        <v>367</v>
      </c>
      <c r="B8" s="342"/>
      <c r="C8" s="342"/>
    </row>
    <row r="9" spans="1:3" ht="18">
      <c r="A9" s="12"/>
      <c r="B9" s="12"/>
      <c r="C9" s="16" t="s">
        <v>95</v>
      </c>
    </row>
    <row r="10" spans="1:3" ht="15.75">
      <c r="A10" s="179" t="s">
        <v>98</v>
      </c>
      <c r="B10" s="180" t="s">
        <v>99</v>
      </c>
      <c r="C10" s="180" t="s">
        <v>0</v>
      </c>
    </row>
    <row r="11" spans="1:3" ht="12.75">
      <c r="A11" s="240" t="s">
        <v>100</v>
      </c>
      <c r="B11" s="241" t="s">
        <v>101</v>
      </c>
      <c r="C11" s="242">
        <f>C12</f>
        <v>523.83</v>
      </c>
    </row>
    <row r="12" spans="1:3" ht="12.75">
      <c r="A12" s="243" t="s">
        <v>373</v>
      </c>
      <c r="B12" s="241" t="s">
        <v>374</v>
      </c>
      <c r="C12" s="242">
        <f>C13</f>
        <v>523.83</v>
      </c>
    </row>
    <row r="13" spans="1:3" ht="25.5">
      <c r="A13" s="244" t="s">
        <v>398</v>
      </c>
      <c r="B13" s="116" t="s">
        <v>375</v>
      </c>
      <c r="C13" s="245">
        <f>C14</f>
        <v>523.83</v>
      </c>
    </row>
    <row r="14" spans="1:3" ht="25.5">
      <c r="A14" s="244" t="s">
        <v>399</v>
      </c>
      <c r="B14" s="116" t="s">
        <v>409</v>
      </c>
      <c r="C14" s="246">
        <v>523.83</v>
      </c>
    </row>
    <row r="15" spans="1:3" ht="25.5">
      <c r="A15" s="247" t="s">
        <v>400</v>
      </c>
      <c r="B15" s="116" t="s">
        <v>376</v>
      </c>
      <c r="C15" s="246">
        <v>0</v>
      </c>
    </row>
    <row r="16" spans="1:3" ht="25.5">
      <c r="A16" s="247" t="s">
        <v>394</v>
      </c>
      <c r="B16" s="116" t="s">
        <v>412</v>
      </c>
      <c r="C16" s="246">
        <v>0</v>
      </c>
    </row>
    <row r="17" spans="1:3" ht="12.75">
      <c r="A17" s="240" t="s">
        <v>102</v>
      </c>
      <c r="B17" s="241" t="s">
        <v>103</v>
      </c>
      <c r="C17" s="248">
        <v>0</v>
      </c>
    </row>
    <row r="18" spans="1:3" ht="12.75">
      <c r="A18" s="244" t="s">
        <v>401</v>
      </c>
      <c r="B18" s="116" t="s">
        <v>402</v>
      </c>
      <c r="C18" s="249">
        <f>C19</f>
        <v>-35425.6</v>
      </c>
    </row>
    <row r="19" spans="1:3" ht="12.75">
      <c r="A19" s="244" t="s">
        <v>403</v>
      </c>
      <c r="B19" s="116" t="s">
        <v>410</v>
      </c>
      <c r="C19" s="249">
        <f>-C21</f>
        <v>-35425.6</v>
      </c>
    </row>
    <row r="20" spans="1:3" ht="12.75">
      <c r="A20" s="244" t="s">
        <v>404</v>
      </c>
      <c r="B20" s="116" t="s">
        <v>405</v>
      </c>
      <c r="C20" s="249">
        <f>C21</f>
        <v>35425.6</v>
      </c>
    </row>
    <row r="21" spans="1:3" ht="25.5">
      <c r="A21" s="244" t="s">
        <v>406</v>
      </c>
      <c r="B21" s="116" t="s">
        <v>411</v>
      </c>
      <c r="C21" s="249">
        <v>35425.6</v>
      </c>
    </row>
    <row r="22" spans="1:3" ht="12.75">
      <c r="A22" s="240" t="s">
        <v>407</v>
      </c>
      <c r="B22" s="241" t="s">
        <v>408</v>
      </c>
      <c r="C22" s="248"/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2021-08-27T01:53:49Z</cp:lastPrinted>
  <dcterms:created xsi:type="dcterms:W3CDTF">2006-01-17T04:01:20Z</dcterms:created>
  <dcterms:modified xsi:type="dcterms:W3CDTF">2021-08-27T01:53:54Z</dcterms:modified>
  <cp:category/>
  <cp:version/>
  <cp:contentType/>
  <cp:contentStatus/>
</cp:coreProperties>
</file>